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6530" windowHeight="13020" tabRatio="599" firstSheet="2" activeTab="2"/>
  </bookViews>
  <sheets>
    <sheet name="свод" sheetId="1" r:id="rId1"/>
    <sheet name="зплата, коммуналка" sheetId="2" r:id="rId2"/>
    <sheet name="2012" sheetId="3" r:id="rId3"/>
  </sheets>
  <definedNames>
    <definedName name="_xlnm.Print_Titles" localSheetId="2">'2012'!$9:$9</definedName>
    <definedName name="_xlnm.Print_Titles" localSheetId="0">'свод'!$3:$4</definedName>
    <definedName name="_xlnm.Print_Area" localSheetId="2">'2012'!$A$1:$F$693</definedName>
  </definedNames>
  <calcPr fullCalcOnLoad="1"/>
</workbook>
</file>

<file path=xl/comments1.xml><?xml version="1.0" encoding="utf-8"?>
<comments xmlns="http://schemas.openxmlformats.org/spreadsheetml/2006/main">
  <authors>
    <author>Махлягина</author>
  </authors>
  <commentList>
    <comment ref="H146" authorId="0">
      <text>
        <r>
          <rPr>
            <b/>
            <sz val="10"/>
            <rFont val="Tahoma"/>
            <family val="2"/>
          </rPr>
          <t>Махлягина:</t>
        </r>
        <r>
          <rPr>
            <sz val="10"/>
            <rFont val="Tahoma"/>
            <family val="2"/>
          </rPr>
          <t xml:space="preserve">
выделить расходы школы 62 (казенное учреждение)
</t>
        </r>
      </text>
    </comment>
    <comment ref="AA24" authorId="0">
      <text>
        <r>
          <rPr>
            <b/>
            <sz val="8"/>
            <rFont val="Tahoma"/>
            <family val="2"/>
          </rPr>
          <t>Махлягина: субсидия юр.лицам</t>
        </r>
      </text>
    </comment>
    <comment ref="AA33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субсидия юр.лицам</t>
        </r>
      </text>
    </comment>
    <comment ref="AA41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субсидия юр.лицам
</t>
        </r>
      </text>
    </comment>
    <comment ref="AA76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субсидия юр.лицам</t>
        </r>
      </text>
    </comment>
    <comment ref="AA94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субсидия юр.лицам</t>
        </r>
      </text>
    </comment>
    <comment ref="AA47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бюджетные инвестиции</t>
        </r>
      </text>
    </comment>
    <comment ref="AA109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9470 - капитальный ремонт</t>
        </r>
      </text>
    </comment>
    <comment ref="M107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17688,9 - капитальный ремонт</t>
        </r>
      </text>
    </comment>
    <comment ref="X111" authorId="0">
      <text>
        <r>
          <rPr>
            <b/>
            <sz val="8"/>
            <rFont val="Tahoma"/>
            <family val="2"/>
          </rPr>
          <t>Махлягина:</t>
        </r>
        <r>
          <rPr>
            <sz val="8"/>
            <rFont val="Tahoma"/>
            <family val="2"/>
          </rPr>
          <t xml:space="preserve">
33881,2 - капитальный ремонт</t>
        </r>
      </text>
    </comment>
  </commentList>
</comments>
</file>

<file path=xl/sharedStrings.xml><?xml version="1.0" encoding="utf-8"?>
<sst xmlns="http://schemas.openxmlformats.org/spreadsheetml/2006/main" count="3362" uniqueCount="699">
  <si>
    <t>проект бюджета 2011 года</t>
  </si>
  <si>
    <t>раздел, подраздел</t>
  </si>
  <si>
    <t>целевая статья</t>
  </si>
  <si>
    <t>вид расходов</t>
  </si>
  <si>
    <t>наименование главного распорядителя, получателя, раздела, подраздела, целевой статьи, вида расходов</t>
  </si>
  <si>
    <t>первоначальный план 2010 года</t>
  </si>
  <si>
    <t>проект 2011 года</t>
  </si>
  <si>
    <t>в том числе</t>
  </si>
  <si>
    <t>Администрация городского округа</t>
  </si>
  <si>
    <t>Общегосударственные вопросы</t>
  </si>
  <si>
    <t>0 100</t>
  </si>
  <si>
    <t>0 102</t>
  </si>
  <si>
    <t>002 03 00</t>
  </si>
  <si>
    <t>Глава муниципального образования</t>
  </si>
  <si>
    <t>0 104</t>
  </si>
  <si>
    <t>002 04 00</t>
  </si>
  <si>
    <t>002 08 00</t>
  </si>
  <si>
    <t>Глава администрации городского округа</t>
  </si>
  <si>
    <t>0 107</t>
  </si>
  <si>
    <t>020 00 03</t>
  </si>
  <si>
    <t>0 13</t>
  </si>
  <si>
    <t>0 114</t>
  </si>
  <si>
    <t>002 99 00</t>
  </si>
  <si>
    <t>001</t>
  </si>
  <si>
    <t>092 03 00</t>
  </si>
  <si>
    <t>006</t>
  </si>
  <si>
    <t xml:space="preserve"> МУП "Трансинфом"</t>
  </si>
  <si>
    <t>МУП "Вестник"</t>
  </si>
  <si>
    <t>521 02 02</t>
  </si>
  <si>
    <t>0 300</t>
  </si>
  <si>
    <t>Национальная безопасность и правоохранительная деятельность</t>
  </si>
  <si>
    <t>0 309</t>
  </si>
  <si>
    <t>218 01 00</t>
  </si>
  <si>
    <t>302 99 00</t>
  </si>
  <si>
    <t>МУ "Аварийно-спасательная служба"</t>
  </si>
  <si>
    <t>0 400</t>
  </si>
  <si>
    <t>Национальная экономика</t>
  </si>
  <si>
    <t>0 408</t>
  </si>
  <si>
    <t>303 02 00</t>
  </si>
  <si>
    <t>Автомобильный транспорт (субсидия ОАО АТП)</t>
  </si>
  <si>
    <t>0 412</t>
  </si>
  <si>
    <t>338 00 01</t>
  </si>
  <si>
    <t>Проектные работы</t>
  </si>
  <si>
    <t>0 500</t>
  </si>
  <si>
    <t>Жилищно-коммунальное хозяйство</t>
  </si>
  <si>
    <t>102 01 02</t>
  </si>
  <si>
    <t>003</t>
  </si>
  <si>
    <t>Компенсация выпадающих доходов организациям, предоставляющим населению жилищно-коммунальные услуги по тарифам, не обеспечивающим возмещение издержек</t>
  </si>
  <si>
    <t>Образование</t>
  </si>
  <si>
    <t>0 702</t>
  </si>
  <si>
    <t>423 99 00</t>
  </si>
  <si>
    <t>Общее образование, в том числе</t>
  </si>
  <si>
    <t>0 707</t>
  </si>
  <si>
    <t>432 02 00</t>
  </si>
  <si>
    <t>0 22</t>
  </si>
  <si>
    <t>0 806</t>
  </si>
  <si>
    <t>450 85 10</t>
  </si>
  <si>
    <t>Подготовка и проведения праздничных мероприятий (65 лет Победы)</t>
  </si>
  <si>
    <t xml:space="preserve">0 908 </t>
  </si>
  <si>
    <t>482 99 00</t>
  </si>
  <si>
    <t>МУ "ФСЦ "Факел"</t>
  </si>
  <si>
    <t>0 800</t>
  </si>
  <si>
    <t>Культура</t>
  </si>
  <si>
    <t>Здравоохранение и спорт</t>
  </si>
  <si>
    <t>Социальная политика</t>
  </si>
  <si>
    <t>491 01 00</t>
  </si>
  <si>
    <t>0 05</t>
  </si>
  <si>
    <t>Доплата к пенсиям мниц.служащих</t>
  </si>
  <si>
    <t>МУ "Финансовое управление городского округа "Город Лесной"</t>
  </si>
  <si>
    <t>0 106</t>
  </si>
  <si>
    <t>Финансовое управление</t>
  </si>
  <si>
    <t>0 302</t>
  </si>
  <si>
    <t>202 00 00</t>
  </si>
  <si>
    <t>МУ "Комитет по управлению имуществом городского округа "Город Лесной"</t>
  </si>
  <si>
    <t>КУИ</t>
  </si>
  <si>
    <t>0 01</t>
  </si>
  <si>
    <t>Имущественное казначество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</si>
  <si>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</si>
  <si>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340 03 00</t>
  </si>
  <si>
    <t>Мероприятия по землеустройству и землепользованию</t>
  </si>
  <si>
    <t>Жилищно-коммунальное хозяство</t>
  </si>
  <si>
    <t>0 505</t>
  </si>
  <si>
    <t>520 06 00</t>
  </si>
  <si>
    <t>0 03</t>
  </si>
  <si>
    <t>0 04</t>
  </si>
  <si>
    <t>МУ "Комитет жилищно- коммунального хозяйства"</t>
  </si>
  <si>
    <t>0 407</t>
  </si>
  <si>
    <t>291 99 00</t>
  </si>
  <si>
    <t>МУ "Лесхоз"</t>
  </si>
  <si>
    <t>0 501</t>
  </si>
  <si>
    <t>350 02 00</t>
  </si>
  <si>
    <t>Капитальный ремонт муниципального жилищного фонда</t>
  </si>
  <si>
    <t>0 503</t>
  </si>
  <si>
    <t>600 03 00</t>
  </si>
  <si>
    <t>КЖКХ- содержание</t>
  </si>
  <si>
    <t>РКЦ - содержание, м.б.</t>
  </si>
  <si>
    <t>0 603</t>
  </si>
  <si>
    <t>410 01 00</t>
  </si>
  <si>
    <t>Охрана окружающей среды</t>
  </si>
  <si>
    <t xml:space="preserve">0 806 </t>
  </si>
  <si>
    <t>505 46 00</t>
  </si>
  <si>
    <t>505 48 00</t>
  </si>
  <si>
    <t>521 02 05</t>
  </si>
  <si>
    <t>МУ "Управление образования городского округа "Город Лесной"</t>
  </si>
  <si>
    <t>0 700</t>
  </si>
  <si>
    <t>0 701</t>
  </si>
  <si>
    <t>420 99 00</t>
  </si>
  <si>
    <t>Детские дошкольные учреждения</t>
  </si>
  <si>
    <t>521 03 02</t>
  </si>
  <si>
    <t>средств местного бюджета</t>
  </si>
  <si>
    <t xml:space="preserve">0 702 </t>
  </si>
  <si>
    <t>421 99 00</t>
  </si>
  <si>
    <t>Школы, в том числе</t>
  </si>
  <si>
    <t>521 02 01</t>
  </si>
  <si>
    <t>субвенция областного бюджета</t>
  </si>
  <si>
    <t>422 99 00</t>
  </si>
  <si>
    <t>Школа-интернат</t>
  </si>
  <si>
    <t>423 00 00</t>
  </si>
  <si>
    <t>Учреждения по внешкольной работе с детьми, в том числе</t>
  </si>
  <si>
    <t>ЦДТ</t>
  </si>
  <si>
    <t>ДЮСШ</t>
  </si>
  <si>
    <t>Подр. центр</t>
  </si>
  <si>
    <t>ДОУ</t>
  </si>
  <si>
    <t>521 01 16</t>
  </si>
  <si>
    <t>Оздоровление детей</t>
  </si>
  <si>
    <t>0 709</t>
  </si>
  <si>
    <t>Другие вопросы в области образования</t>
  </si>
  <si>
    <t>МУ "Управление образования"</t>
  </si>
  <si>
    <t xml:space="preserve">435 99 00 </t>
  </si>
  <si>
    <t>МУ "ЦДК"</t>
  </si>
  <si>
    <t>452 00 00</t>
  </si>
  <si>
    <t>МУ "МУПК"</t>
  </si>
  <si>
    <t>МУ "ИМЦ"</t>
  </si>
  <si>
    <t>МУ "ФХУ"</t>
  </si>
  <si>
    <t>0 905</t>
  </si>
  <si>
    <t>474 99 00</t>
  </si>
  <si>
    <t>Санаторий</t>
  </si>
  <si>
    <t>МУ "Отдел культуры городского округа "Город Лесной"</t>
  </si>
  <si>
    <t>ДШХ</t>
  </si>
  <si>
    <t>ДШИ</t>
  </si>
  <si>
    <t>ДМШ</t>
  </si>
  <si>
    <t>521 03 03</t>
  </si>
  <si>
    <t>Межбюджетный трансферт по бесплатному художественному обучению</t>
  </si>
  <si>
    <t xml:space="preserve"> 0 800</t>
  </si>
  <si>
    <t>0 801</t>
  </si>
  <si>
    <t>440 99 00</t>
  </si>
  <si>
    <t>ДК "Современник</t>
  </si>
  <si>
    <t>ДК "Звезда"</t>
  </si>
  <si>
    <t>441 99 00</t>
  </si>
  <si>
    <t>Музей</t>
  </si>
  <si>
    <t>442 99 00</t>
  </si>
  <si>
    <t>ЦГБ им. П.П.Бажова</t>
  </si>
  <si>
    <t>ЦДГБ</t>
  </si>
  <si>
    <t>450 06 00</t>
  </si>
  <si>
    <t>Мероприятия по комплектованию книжных фондов - межбюджетный трансферт</t>
  </si>
  <si>
    <t>450 85 00</t>
  </si>
  <si>
    <t>Общегородские мероприятия</t>
  </si>
  <si>
    <t>452 99 00</t>
  </si>
  <si>
    <t>Дума городского округа</t>
  </si>
  <si>
    <t>0 103</t>
  </si>
  <si>
    <t>Содержание аппарата</t>
  </si>
  <si>
    <t>002 11 00</t>
  </si>
  <si>
    <t>Председатель представительного органа</t>
  </si>
  <si>
    <t>Счетная палата</t>
  </si>
  <si>
    <t>002 25 00</t>
  </si>
  <si>
    <t>Содержание руководителя</t>
  </si>
  <si>
    <t>Целевые программы</t>
  </si>
  <si>
    <t>Юность</t>
  </si>
  <si>
    <t xml:space="preserve"> 0 801</t>
  </si>
  <si>
    <t>Парк</t>
  </si>
  <si>
    <t>ИТОГО по БЮДЖЕТУ</t>
  </si>
  <si>
    <t>МУ "Управление капитального строительства"</t>
  </si>
  <si>
    <t>211</t>
  </si>
  <si>
    <t>223</t>
  </si>
  <si>
    <t>капремонт</t>
  </si>
  <si>
    <t>310</t>
  </si>
  <si>
    <t>Проведение выборов главы муниципального  образования</t>
  </si>
  <si>
    <t>межбюджетные трансферты</t>
  </si>
  <si>
    <t>001 43 00</t>
  </si>
  <si>
    <t>примечание</t>
  </si>
  <si>
    <t>Субвенция на классное руководство</t>
  </si>
  <si>
    <t>520 09 00</t>
  </si>
  <si>
    <t>002 12 00</t>
  </si>
  <si>
    <t>Заместитель председателя представительного органа</t>
  </si>
  <si>
    <t>МУ "ЦБКиХО"</t>
  </si>
  <si>
    <r>
      <t>СДЮШОР "Факел"</t>
    </r>
    <r>
      <rPr>
        <b/>
        <i/>
        <sz val="8"/>
        <color indexed="10"/>
        <rFont val="Calibri"/>
        <family val="2"/>
      </rPr>
      <t xml:space="preserve"> </t>
    </r>
  </si>
  <si>
    <t xml:space="preserve">Школа Единоборств </t>
  </si>
  <si>
    <t>090 02 00</t>
  </si>
  <si>
    <t>Субсидии юридическим лицам, в том числе</t>
  </si>
  <si>
    <t>Проект бюджета на 2012 год</t>
  </si>
  <si>
    <t>отчет 2010 года</t>
  </si>
  <si>
    <t>500</t>
  </si>
  <si>
    <t>Субсидия по подготовке и проведению стат.переписи</t>
  </si>
  <si>
    <t>Субвенция на осуществление гос полномочий по хранению архивных документов</t>
  </si>
  <si>
    <t>0 310</t>
  </si>
  <si>
    <t>795 00 02</t>
  </si>
  <si>
    <t>022</t>
  </si>
  <si>
    <t>ЦП пож.безопасность</t>
  </si>
  <si>
    <t>0 314</t>
  </si>
  <si>
    <t>795 00 05</t>
  </si>
  <si>
    <t xml:space="preserve">795 00 05 </t>
  </si>
  <si>
    <t>ЦП профилактика правонарушений (субсидия ДНД)</t>
  </si>
  <si>
    <t xml:space="preserve">ЦП профилактика правонарушений </t>
  </si>
  <si>
    <t>795 00 11</t>
  </si>
  <si>
    <t>ЦП развития предпринимательства (субсидия)</t>
  </si>
  <si>
    <t>360 01 00, 361 02 00, 361 03 00</t>
  </si>
  <si>
    <t>0 501,    0 502</t>
  </si>
  <si>
    <t xml:space="preserve">102 01 02 </t>
  </si>
  <si>
    <t>Капстроительство</t>
  </si>
  <si>
    <t>0 502</t>
  </si>
  <si>
    <t>102 01 52</t>
  </si>
  <si>
    <t>Капстроительство (очистные п.Горный)</t>
  </si>
  <si>
    <t>Субсидия (очистные п.Горный)</t>
  </si>
  <si>
    <t>522 00 12</t>
  </si>
  <si>
    <t>Субсидия (газоснабжение п.2)</t>
  </si>
  <si>
    <t>795 00 13</t>
  </si>
  <si>
    <t>ЦП организация бесперебойного электроснабжения (субсидия МУП Энергосети)</t>
  </si>
  <si>
    <t>795 00 18</t>
  </si>
  <si>
    <t>ЦП газификация жилищного фонда</t>
  </si>
  <si>
    <t>600 06 00</t>
  </si>
  <si>
    <t>Субсидия МУП КБЛ на лицензирование деятельности по сбору отходов</t>
  </si>
  <si>
    <t>520 03 02</t>
  </si>
  <si>
    <t>МБТ инфраструктура ЗАТО</t>
  </si>
  <si>
    <r>
      <t>СДЮШОР "Факел"</t>
    </r>
    <r>
      <rPr>
        <b/>
        <i/>
        <sz val="10"/>
        <color indexed="10"/>
        <rFont val="Calibri"/>
        <family val="2"/>
      </rPr>
      <t xml:space="preserve"> </t>
    </r>
  </si>
  <si>
    <t>795 00 12</t>
  </si>
  <si>
    <t>ЦП Молодежь</t>
  </si>
  <si>
    <t>512 01 51</t>
  </si>
  <si>
    <t>Субсидия введение НСОТ</t>
  </si>
  <si>
    <t>Доплата к пенсиям муниц.служащих</t>
  </si>
  <si>
    <t>795 00 04</t>
  </si>
  <si>
    <t>ЦП соц.поддержка населения</t>
  </si>
  <si>
    <t>ОВД</t>
  </si>
  <si>
    <t>795 00 03</t>
  </si>
  <si>
    <t>ЦП Кадастр</t>
  </si>
  <si>
    <t>МБТ переселение граждан из ЗАТО</t>
  </si>
  <si>
    <t>340 07 02,  521 01 45</t>
  </si>
  <si>
    <t>Закупка автотранспортных средств  - МБ, ОБ, ФБ</t>
  </si>
  <si>
    <t>795 00 16</t>
  </si>
  <si>
    <t>ЦП установка приборов учета</t>
  </si>
  <si>
    <t>795 00 06</t>
  </si>
  <si>
    <t>ЦП повышение безопасности дорожного движения</t>
  </si>
  <si>
    <t xml:space="preserve">795 00 03 </t>
  </si>
  <si>
    <t>795 00 07</t>
  </si>
  <si>
    <t>ЦП реконструкция системы учета э/энергии</t>
  </si>
  <si>
    <t>795 00 08</t>
  </si>
  <si>
    <t>ЦП энергосбережение</t>
  </si>
  <si>
    <t>0 502,   0503</t>
  </si>
  <si>
    <t>РКЦ - содержание, МБ</t>
  </si>
  <si>
    <t xml:space="preserve"> Субвенция ОБ - предоставление гражданам субсидий на оплату ЖКУ</t>
  </si>
  <si>
    <t>Субвенция ОБ - предоставление компенсации расходов на оплату ЖКУ</t>
  </si>
  <si>
    <t>ЦП соц.поддержки населения</t>
  </si>
  <si>
    <t>0 600</t>
  </si>
  <si>
    <t>Культура, кинематография</t>
  </si>
  <si>
    <t>Подготовка и проведение праздничных мероприятий к 65-ой годовщине со Дня Победы</t>
  </si>
  <si>
    <t>Субвенция ОБ - оплата ЖКУ отдельным категориям граждан</t>
  </si>
  <si>
    <t>600 01 00</t>
  </si>
  <si>
    <t>Уличное освещение</t>
  </si>
  <si>
    <t>600 02 00</t>
  </si>
  <si>
    <t>Содержание дорог</t>
  </si>
  <si>
    <t>Озеленение</t>
  </si>
  <si>
    <t>600 04 00</t>
  </si>
  <si>
    <t>Содержание кладбищ</t>
  </si>
  <si>
    <t>600 05 00</t>
  </si>
  <si>
    <t>Прочее благоустройство</t>
  </si>
  <si>
    <t>МБТ воспитание и обучение детей-инвалидов</t>
  </si>
  <si>
    <t>521 01 47</t>
  </si>
  <si>
    <t>521 03 29</t>
  </si>
  <si>
    <t>Субсидия лицензирование образ.деятельности</t>
  </si>
  <si>
    <t>522 12 26</t>
  </si>
  <si>
    <t>Субсидия "Развитие сети ДОУ"</t>
  </si>
  <si>
    <t>795 00 17</t>
  </si>
  <si>
    <t>ЦП Развитие сети ДОУ</t>
  </si>
  <si>
    <t>средства местного бюджета</t>
  </si>
  <si>
    <t>Субсидия питание</t>
  </si>
  <si>
    <t>521 01 50</t>
  </si>
  <si>
    <t>школы доп.образования, в том числе:</t>
  </si>
  <si>
    <t>521 01 48</t>
  </si>
  <si>
    <t>0 113</t>
  </si>
  <si>
    <t>первоначальный план 2011</t>
  </si>
  <si>
    <t>795 00 01</t>
  </si>
  <si>
    <t>ЦП гражданская защита населения</t>
  </si>
  <si>
    <t>0 410</t>
  </si>
  <si>
    <t>522 15 10</t>
  </si>
  <si>
    <t>Субсидия создание единого информационного комплекса</t>
  </si>
  <si>
    <t>522 04 60</t>
  </si>
  <si>
    <t>Субсидия подготовка документов территориального планирования</t>
  </si>
  <si>
    <t>ЦП кадастр</t>
  </si>
  <si>
    <t>522 04 30</t>
  </si>
  <si>
    <t>522 20 02</t>
  </si>
  <si>
    <t>Субсидия развитие сети ДОУ</t>
  </si>
  <si>
    <t>Дополнительное образование, в том числе</t>
  </si>
  <si>
    <t>432 99 00</t>
  </si>
  <si>
    <t>Солнышко</t>
  </si>
  <si>
    <t>0 804</t>
  </si>
  <si>
    <t>Спортивные мероприятия</t>
  </si>
  <si>
    <t>512 03 00</t>
  </si>
  <si>
    <t>795 00 15</t>
  </si>
  <si>
    <t>ЦП Труд</t>
  </si>
  <si>
    <t>0 06</t>
  </si>
  <si>
    <t>522 04 50</t>
  </si>
  <si>
    <t>Субсидия жилье молодым семьям</t>
  </si>
  <si>
    <t>795 00 14</t>
  </si>
  <si>
    <t>ЦП жилье молодым семьям</t>
  </si>
  <si>
    <t>ЦП поддержка СОНО</t>
  </si>
  <si>
    <t>ЦП поддержка СОНО (Солнышко)</t>
  </si>
  <si>
    <t>Оздоровительная кампания, в том числе:</t>
  </si>
  <si>
    <t>090 01 00</t>
  </si>
  <si>
    <t>Содержание и ремонт объектов казны</t>
  </si>
  <si>
    <t>795 00 09</t>
  </si>
  <si>
    <t>ЦП развитие Уралочки</t>
  </si>
  <si>
    <t xml:space="preserve">0 314 </t>
  </si>
  <si>
    <t>ЦП поддержка садоводческих НО</t>
  </si>
  <si>
    <t>на иные цели</t>
  </si>
  <si>
    <t>Сбор, вывоз мусора</t>
  </si>
  <si>
    <t>содержание муниципальных квартир</t>
  </si>
  <si>
    <t>0505, 1003</t>
  </si>
  <si>
    <t>ГРБС</t>
  </si>
  <si>
    <t xml:space="preserve">№ п/п </t>
  </si>
  <si>
    <t>раздел, подраз-дел</t>
  </si>
  <si>
    <t>ЦП информатизация</t>
  </si>
  <si>
    <t>795 00 19</t>
  </si>
  <si>
    <t>ЦП совершенствование организации питания</t>
  </si>
  <si>
    <t>432 02 12</t>
  </si>
  <si>
    <t>Субсидия отдых в каникулярное время</t>
  </si>
  <si>
    <t>432 02 00  432 99 00</t>
  </si>
  <si>
    <t>0 22         0 01</t>
  </si>
  <si>
    <t>Оздоровление детей (местный бюджет)</t>
  </si>
  <si>
    <t xml:space="preserve">522 11 00 </t>
  </si>
  <si>
    <t>Субсидия наша новая школа (капремонт 67 шк.)</t>
  </si>
  <si>
    <t>ФСЦ Факел</t>
  </si>
  <si>
    <t>ДК "Современник"</t>
  </si>
  <si>
    <t>коммунальные расходы</t>
  </si>
  <si>
    <t>прочие расходы</t>
  </si>
  <si>
    <r>
      <t xml:space="preserve">обеспечение выполнения функций </t>
    </r>
    <r>
      <rPr>
        <b/>
        <sz val="12"/>
        <color indexed="8"/>
        <rFont val="Calibri"/>
        <family val="2"/>
      </rPr>
      <t>казенных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учреждений</t>
    </r>
  </si>
  <si>
    <t>ЦП безопасность дорожного движения</t>
  </si>
  <si>
    <t>кап. ремонт</t>
  </si>
  <si>
    <r>
      <t xml:space="preserve">субсидии </t>
    </r>
    <r>
      <rPr>
        <b/>
        <sz val="12"/>
        <color indexed="8"/>
        <rFont val="Calibri"/>
        <family val="2"/>
      </rPr>
      <t>бюджетным учреждениям</t>
    </r>
  </si>
  <si>
    <t>на выполнение муниципального задания</t>
  </si>
  <si>
    <t>бюджетные инвестиции</t>
  </si>
  <si>
    <t>закупка товаров, услуг для муниципальных нужд</t>
  </si>
  <si>
    <t>субсидии юридическим лицам</t>
  </si>
  <si>
    <t>публичные нормативные обязательства</t>
  </si>
  <si>
    <t>приобертения ОС</t>
  </si>
  <si>
    <t>целевые программы</t>
  </si>
  <si>
    <t>контроль</t>
  </si>
  <si>
    <t>проверка</t>
  </si>
  <si>
    <t>оплата труда (с взносами)</t>
  </si>
  <si>
    <t>Руководитель</t>
  </si>
  <si>
    <t>ё</t>
  </si>
  <si>
    <t>093 99 00</t>
  </si>
  <si>
    <t>Библиотеки</t>
  </si>
  <si>
    <t>0800</t>
  </si>
  <si>
    <t>0100</t>
  </si>
  <si>
    <t>0102</t>
  </si>
  <si>
    <t>0103</t>
  </si>
  <si>
    <t>0104</t>
  </si>
  <si>
    <t>0106</t>
  </si>
  <si>
    <t>0107</t>
  </si>
  <si>
    <t>0113</t>
  </si>
  <si>
    <t>0300</t>
  </si>
  <si>
    <t>0400</t>
  </si>
  <si>
    <t>0407</t>
  </si>
  <si>
    <t>0408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</si>
  <si>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</si>
  <si>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</si>
  <si>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</si>
  <si>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</si>
  <si>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</si>
  <si>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</si>
  <si>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</si>
  <si>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</si>
  <si>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</si>
  <si>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</si>
  <si>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</si>
  <si>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</si>
  <si>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</si>
  <si>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0801</t>
  </si>
  <si>
    <t>0804</t>
  </si>
  <si>
    <t>1003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</si>
  <si>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</si>
  <si>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</si>
  <si>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</si>
  <si>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</si>
  <si>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</si>
  <si>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</si>
  <si>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</si>
  <si>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Лесное  хозяйство</t>
  </si>
  <si>
    <t>Транспорт</t>
  </si>
  <si>
    <t>Другие вопросы в области национальной экономики</t>
  </si>
  <si>
    <t>Обеспечение проведения выборов и референдумов</t>
  </si>
  <si>
    <t>0314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</si>
  <si>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</si>
  <si>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</si>
  <si>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ЖИЛИЩНО-КОММУНАЛЬНОЕ ХОЗЯЙСТВО</t>
  </si>
  <si>
    <t>Жилищное  хозяйство</t>
  </si>
  <si>
    <t>Коммунальное хозяйство</t>
  </si>
  <si>
    <t>ОБРАЗОВАНИЕ</t>
  </si>
  <si>
    <t>Дошкольное образование</t>
  </si>
  <si>
    <t>ОХРАНА ОКРУЖАЮЩЕЙ СРЕДЫ</t>
  </si>
  <si>
    <t>КУЛЬТУРА, КИНЕМАТОГРАФИЯ</t>
  </si>
  <si>
    <t>Пенсионное обеспечение</t>
  </si>
  <si>
    <t>СОЦИАЛЬНАЯ ПОЛИТИКА</t>
  </si>
  <si>
    <t>Социальное обеспечение населения</t>
  </si>
  <si>
    <t>1100</t>
  </si>
  <si>
    <t>ФИЗИЧЕСКАЯ КУЛЬТУРА И СПОРТ</t>
  </si>
  <si>
    <t>1006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</si>
  <si>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</si>
  <si>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901</t>
  </si>
  <si>
    <t>919</t>
  </si>
  <si>
    <t>902</t>
  </si>
  <si>
    <t>903</t>
  </si>
  <si>
    <t>906</t>
  </si>
  <si>
    <t>908</t>
  </si>
  <si>
    <t>912</t>
  </si>
  <si>
    <t>913</t>
  </si>
  <si>
    <t>795 00 21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</si>
  <si>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</si>
  <si>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795 00 10</t>
  </si>
  <si>
    <t>Молодежная политика и здоровление детей</t>
  </si>
  <si>
    <t>Мероприятия по подготовке и празднованию 65-летия города</t>
  </si>
  <si>
    <t>Благоустройство</t>
  </si>
  <si>
    <t>514 01 00</t>
  </si>
  <si>
    <t>002 00 00</t>
  </si>
  <si>
    <t xml:space="preserve">Руководство и управление в сфере установленных функций </t>
  </si>
  <si>
    <t>Центральный аппарат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</si>
  <si>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</si>
  <si>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</si>
  <si>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</si>
  <si>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</si>
  <si>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</si>
  <si>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5</t>
  </si>
  <si>
    <t>городского округа "Город Лесной"</t>
  </si>
  <si>
    <t>020 00 00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</si>
  <si>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</si>
  <si>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</si>
  <si>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020 00 02</t>
  </si>
  <si>
    <t>Обеспечение деятельности подведомственных учреждений</t>
  </si>
  <si>
    <t>090 00 00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</si>
  <si>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</si>
  <si>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Содержание и ремонт объектов недвижимости, находящихся в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</si>
  <si>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</si>
  <si>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092 00 00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</si>
  <si>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</si>
  <si>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</si>
  <si>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810</t>
  </si>
  <si>
    <t>Субсидии юридическим лицами (кроме муниципальных учреждений) - производителям товаров, работ, услуг</t>
  </si>
  <si>
    <t>093 00 00</t>
  </si>
  <si>
    <t>Учреждения по обеспечению хозяйственного обслуживания</t>
  </si>
  <si>
    <t/>
  </si>
  <si>
    <t>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</si>
  <si>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795 00 00</t>
  </si>
  <si>
    <t>Целевые программы муниципальных образований</t>
  </si>
  <si>
    <t>218 00 00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</si>
  <si>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</si>
  <si>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</si>
  <si>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302 00 00</t>
  </si>
  <si>
    <t>Поисковые и аварийно-спасательные учреждения</t>
  </si>
  <si>
    <t>Субсидии некоммерческим организациям (за исключением муниципальных учреждений)</t>
  </si>
  <si>
    <t>291 00 00</t>
  </si>
  <si>
    <t>Учреждения, обеспечивающие предоставление услуг в сфере лесных отношений</t>
  </si>
  <si>
    <t>303 00 00</t>
  </si>
  <si>
    <t>Автомобильный транспорт</t>
  </si>
  <si>
    <t>Отдельные мероприятия в области автомобильного транспорта</t>
  </si>
  <si>
    <t>338 00 00</t>
  </si>
  <si>
    <t>Мероприятия в области строительства, архитиктуры и градостроительства</t>
  </si>
  <si>
    <t>102 00 00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</si>
  <si>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</si>
  <si>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</si>
  <si>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Целевая программа "Переселение жителей городского округа "Город Лесной" из ветхого и аварийного жилищного фонда на 2011-2013 годы"</t>
  </si>
  <si>
    <t>001 40 00</t>
  </si>
  <si>
    <t>001 00 00</t>
  </si>
  <si>
    <t>Руководство и управление в сфере установленных функций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</si>
  <si>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</si>
  <si>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по созданию административных комиссий</t>
  </si>
  <si>
    <t>600 00 00</t>
  </si>
  <si>
    <t xml:space="preserve">0503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</si>
  <si>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</si>
  <si>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</si>
  <si>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организации сбора, вывоза, утилизации бытовых и промышленных отходов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</si>
  <si>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</si>
  <si>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</si>
  <si>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</si>
  <si>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</si>
  <si>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</si>
  <si>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</si>
  <si>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</si>
  <si>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</si>
  <si>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</si>
  <si>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</si>
  <si>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</si>
  <si>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</si>
  <si>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</si>
  <si>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</si>
  <si>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</si>
  <si>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Иные бюджетные ассигнования</t>
  </si>
  <si>
    <t>800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</si>
  <si>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</si>
  <si>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</si>
  <si>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</si>
  <si>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</si>
  <si>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Прочая закупка товаров, работ и услуг для муниципальных нужд</t>
  </si>
  <si>
    <t>Иные выплаты населению</t>
  </si>
  <si>
    <t>360</t>
  </si>
  <si>
    <t>300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</si>
  <si>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</si>
  <si>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</si>
  <si>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</si>
  <si>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111</t>
  </si>
  <si>
    <t>112</t>
  </si>
  <si>
    <t>Целевая программа "Профилактика правонарушений в городском округе "Город Лесной" на 2012-2014 годы"</t>
  </si>
  <si>
    <t>Субсидии юридическим лицам (кроме муниципальных учреждений) и физическим лицам - производителям товаров, работ, услуг</t>
  </si>
  <si>
    <t>0105</t>
  </si>
  <si>
    <t>Судебная система</t>
  </si>
  <si>
    <t>0409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</si>
  <si>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</si>
  <si>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</si>
  <si>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</si>
  <si>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</si>
  <si>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</si>
  <si>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315 01 10</t>
  </si>
  <si>
    <t>Содержание и ремонт автомобильных дорог и инженерных сооружений на них</t>
  </si>
  <si>
    <t>600</t>
  </si>
  <si>
    <t>Предоставление субсидий муниципальным бюджетным, автономным учреждениям и иным некоммерческим организациям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</si>
  <si>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</si>
  <si>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</si>
  <si>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</si>
  <si>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Природоохранные мероприятия</t>
  </si>
  <si>
    <t>851</t>
  </si>
  <si>
    <t>Уплата налога на имущество организаций и земельного налога</t>
  </si>
  <si>
    <t>796 00 00</t>
  </si>
  <si>
    <t>796 00 01</t>
  </si>
  <si>
    <t>Прочие мероприятия</t>
  </si>
  <si>
    <t>803 02 05</t>
  </si>
  <si>
    <t>795 00 24</t>
  </si>
  <si>
    <t>803 02 07</t>
  </si>
  <si>
    <t>411</t>
  </si>
  <si>
    <t>410</t>
  </si>
  <si>
    <t>400</t>
  </si>
  <si>
    <t>Бюджетные инвестиции в объекты муниципальной собственности казенным учреждениям</t>
  </si>
  <si>
    <t>Бюджетные инвестиции в объекты муниципальной собственности муниципальными учреждениям</t>
  </si>
  <si>
    <t>Бюджетные инвестиции</t>
  </si>
  <si>
    <t>822 00 00</t>
  </si>
  <si>
    <t>795 00 23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</si>
  <si>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</si>
  <si>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</si>
  <si>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</si>
  <si>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</si>
  <si>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520 00 00</t>
  </si>
  <si>
    <t>Иные безвозмездные и безвозвратные перечисления</t>
  </si>
  <si>
    <t>520 03 00</t>
  </si>
  <si>
    <t>Развитие и поддержка социальной и инжерной инфраструктуры закрытых административно-территориальных образований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</si>
  <si>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</si>
  <si>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Переселение граждан из закрытых административно-территориальных образований</t>
  </si>
  <si>
    <t xml:space="preserve">Содержание и ремонт объектов недвижимости, находящихся в муниципальной собственности </t>
  </si>
  <si>
    <t>420 00 00</t>
  </si>
  <si>
    <t>Субсидии бюджетным учреждениям на иные цели</t>
  </si>
  <si>
    <t>612</t>
  </si>
  <si>
    <t>Областная государственная целевая программа «Развитие сети дошкольных образовательных учреждений в Свердловской области» на 2010-2014 годы</t>
  </si>
  <si>
    <t>Целевая программа "Развитие сети дошкольных образовательных учреждений в городском округе "Город Лесной" на 2010-2014 годы"</t>
  </si>
  <si>
    <t>421 00 00</t>
  </si>
  <si>
    <t xml:space="preserve">Школы-детские сады, школы начальные, неполные средние и средние </t>
  </si>
  <si>
    <t>422 00 00</t>
  </si>
  <si>
    <t>Школы-интернаты</t>
  </si>
  <si>
    <t>Учреждения по внешкольной работе с детьми</t>
  </si>
  <si>
    <t>Ежемесячное денежное вознаграждение за классное руководство</t>
  </si>
  <si>
    <t>813 01 06</t>
  </si>
  <si>
    <t>432 00 00</t>
  </si>
  <si>
    <t xml:space="preserve">Мероприятия по проведению оздоровительной кампании детей </t>
  </si>
  <si>
    <t>Проведение мероприятий по организации отдыха детей в каникулярное время</t>
  </si>
  <si>
    <t>432 02 01</t>
  </si>
  <si>
    <t>Целевая программа "Молодежь города Лесного (2010-2012 гг.)"</t>
  </si>
  <si>
    <t>435 00 00</t>
  </si>
  <si>
    <t>Учреждения, обеспечивающие предоставление услуг в сфере образования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</si>
  <si>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</si>
  <si>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 комбинаты, логопедические пункты</t>
  </si>
  <si>
    <t>Органиация отдыха детей в каникулярное время</t>
  </si>
  <si>
    <t>Целевая программа "Труд: творчество, развитие, успешность детей на 2011-2012 годы"</t>
  </si>
  <si>
    <t>340</t>
  </si>
  <si>
    <t>Стипендии</t>
  </si>
  <si>
    <t>440 00 00</t>
  </si>
  <si>
    <t xml:space="preserve">Дворцы, дома культуры и другие учреждения культуры </t>
  </si>
  <si>
    <t>441 00 00</t>
  </si>
  <si>
    <t>Музеи и постоянные выставки</t>
  </si>
  <si>
    <t>442 00 00</t>
  </si>
  <si>
    <t>817 00 01</t>
  </si>
  <si>
    <t>795 00 26</t>
  </si>
  <si>
    <t>Целевая программа "Развитие и сохранение культуры городского округа "Город Лесной" на 2012-2014 годы"</t>
  </si>
  <si>
    <t>491 00 00</t>
  </si>
  <si>
    <t>Доплаты к пенсиям, дополнительное пенсионное обеспечение</t>
  </si>
  <si>
    <t>Доплаты к пенсиям муниципальных служащих</t>
  </si>
  <si>
    <t>320</t>
  </si>
  <si>
    <t>321</t>
  </si>
  <si>
    <t>Пособия и компенсации гражданам и иные социальные выплаты, кроме публичных нормативных обязательств</t>
  </si>
  <si>
    <t>Социальные выплаты гражданам, кроме публичных нормативных социальных выплат</t>
  </si>
  <si>
    <t>Целевая программа "Обеспечение жильем молодых семей на территории городского округа "Город Лесной" на 2011-2015 годы"</t>
  </si>
  <si>
    <t>Целевая программа «Предоставление финансовой поддержки молодым семьям, проживающим на территории городского округа «Город Лесной», на погашение основной суммы долга и процентов по ипотечным жилищным кредитам (займам)» на 2011-2015 годы»</t>
  </si>
  <si>
    <t>Оплата жилищно-коммунальных услуг отдельным категориям граждан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</si>
  <si>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</si>
  <si>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</si>
  <si>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</si>
  <si>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514 00 00</t>
  </si>
  <si>
    <t>Реализация государственных функций в области социальной политики</t>
  </si>
  <si>
    <t xml:space="preserve">Мероприятия в области социальной политики </t>
  </si>
  <si>
    <t>514 01 01</t>
  </si>
  <si>
    <t xml:space="preserve">Субсидии на поддержку общественных организаций </t>
  </si>
  <si>
    <t>1101</t>
  </si>
  <si>
    <t>Физическая культура</t>
  </si>
  <si>
    <t>482 00 00</t>
  </si>
  <si>
    <t>Центры спортивной подготовки (сборные команды)</t>
  </si>
  <si>
    <t>795 00 25</t>
  </si>
  <si>
    <t>Целевая программа"Развитие физической культуры и спорта на территории городского округа "Город Лесной" на 2012-2015 годы"</t>
  </si>
  <si>
    <t>Наименование раздела, подраздела, целевой статьи, вида расходов</t>
  </si>
  <si>
    <t>Сумма, тыс.рублей</t>
  </si>
  <si>
    <t xml:space="preserve">ИТОГО </t>
  </si>
  <si>
    <t>вид расхо-дов</t>
  </si>
  <si>
    <t>Строительство и модернизация автомобильных дорог общего пользования местного значения</t>
  </si>
  <si>
    <t>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</si>
  <si>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Областная целевая программа "Комплексное благоустройство дворовых территорий в муниципальных образованиях в Свердловской области - "Тысяча дворов" на 2011-2015 годы</t>
  </si>
  <si>
    <t>804 07 00</t>
  </si>
  <si>
    <t>Общее образование</t>
  </si>
  <si>
    <t>Другие вопросы в области культуры, кинематографии</t>
  </si>
  <si>
    <t>Другие вопросы в области социальной политики</t>
  </si>
  <si>
    <t>524 02 00</t>
  </si>
  <si>
    <t>Осуществление мероприятий по организации питания в муниципальных общеобразовательных учреждениях</t>
  </si>
  <si>
    <t>525 01 00</t>
  </si>
  <si>
    <t>525 02 00</t>
  </si>
  <si>
    <t>525 06 00</t>
  </si>
  <si>
    <t>525 07 00</t>
  </si>
  <si>
    <t>525 03 00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</si>
  <si>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</si>
  <si>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525 05 00</t>
  </si>
  <si>
    <t>526 02 00</t>
  </si>
  <si>
    <t xml:space="preserve">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</t>
  </si>
  <si>
    <t>Муниципальная целевая программа "Комплексное благоустройство дворовых территорий городского округа "Город Лесной" "Тысяча дворов" на 2012 - 2016 годы"</t>
  </si>
  <si>
    <t>Другие вопросы в области жилищно-коммунального хозяйства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</si>
  <si>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</si>
  <si>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3</t>
  </si>
  <si>
    <t>Целевая программа "Развитие и обеспечение сохранности сети автомобильных дорог на территории городского округа "Город Лесной" на 2012 - 2016 годы"</t>
  </si>
  <si>
    <t>Целевая программа "Поддержка предпринимательства в городском округе "Город Лесной" на 2012 - 2015 годы"</t>
  </si>
  <si>
    <t>Целевая программа"Развитие физической культуры и спорта на территории городского округа "Город Лесной" на 2012 - 2015 годы"</t>
  </si>
  <si>
    <t>Целевая программа "Поддержка социально ориентированных некоммерческих организаций городского округа "Город Лесной" на 2012-2013 годы"</t>
  </si>
  <si>
    <t>Целевая программа "Обеспечение первичных мер пожарной безопасности в границах городского округа "Город Лесной" на период 2012-2014 годов"</t>
  </si>
  <si>
    <t>№ стро-ки п/п</t>
  </si>
  <si>
    <t>0309</t>
  </si>
  <si>
    <t>0310</t>
  </si>
  <si>
    <t xml:space="preserve">Распределение бюджетных ассигнований городского округа "Город Лесной" на 2012 год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</si>
  <si>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</si>
  <si>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</t>
  </si>
  <si>
    <t>102 01 00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</si>
  <si>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</si>
  <si>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525 01 10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</si>
  <si>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</si>
  <si>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525 01 20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</si>
  <si>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зданий, коммунальных расходов и расходов, направляемых на модернизацию системы общего образования)</t>
  </si>
  <si>
    <t>525 01 30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</si>
  <si>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, направляемых на модернизацию системы общего образования)</t>
  </si>
  <si>
    <t>804 05 00</t>
  </si>
  <si>
    <t>804 00 00</t>
  </si>
  <si>
    <t>Областная целевая программа «Развитие жилищного комплекса в Свердловской области» на 2011-2015 годы</t>
  </si>
  <si>
    <t xml:space="preserve">Подпрограмма "Обеспечение жильем молодых семей" </t>
  </si>
  <si>
    <t>820 00 00</t>
  </si>
  <si>
    <t>820 02 00</t>
  </si>
  <si>
    <t>Направление «Строительство и реконструкция дошкольных образовательных учреждений»</t>
  </si>
  <si>
    <t>820 02 50</t>
  </si>
  <si>
    <t>Бюджетные инвестиции в объекты капитального строительства государственной собственности Свердловской области, включенные в целевые программы, в соответствии с инвестиционными проектами сметной стоимостью не более 500 миллионов рублей</t>
  </si>
  <si>
    <t>Областная целевая программа «Развитие образования в Свердловской области («Наша новая школа»)» на 2011-2015 годы</t>
  </si>
  <si>
    <t>Реализация мероприятий областной целевой программы</t>
  </si>
  <si>
    <t>811 00 00</t>
  </si>
  <si>
    <t>811 00 99</t>
  </si>
  <si>
    <t>817 00 00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</si>
  <si>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</si>
  <si>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</si>
  <si>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Областная целевая программа «Развитие транспортного комплекса Свердловской области» на 2011-2016 годы</t>
  </si>
  <si>
    <t>803 00 00</t>
  </si>
  <si>
    <t>803 02 00</t>
  </si>
  <si>
    <t>Подпрограмма «Развитие и обеспечение сохранности сети автомобильных дорог на территории Свердловской области»</t>
  </si>
  <si>
    <t>Подпрограмма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</si>
  <si>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806 00 00</t>
  </si>
  <si>
    <t>Областная целевая программа «Развитие субъектов малого и среднего предпринимательства в Свердловской области» на 2011-2015 годы</t>
  </si>
  <si>
    <t>806 00 99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</si>
  <si>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</si>
  <si>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813 00 00</t>
  </si>
  <si>
    <t>Областная целевая программа «Развитие физической культуры и спорта в Свердловской области»  на 2011-2015 годы</t>
  </si>
  <si>
    <t>813 01 00</t>
  </si>
  <si>
    <t>Направление «Массовый спорт»</t>
  </si>
  <si>
    <t>795 00 28</t>
  </si>
  <si>
    <t>Целевая программа "Развитие и модернизация объектов коммунальной инфраструктуры  городского округа "Город Лесной" на 2012-2015 годы</t>
  </si>
  <si>
    <t>Целевая программа «Создание системы кадастра недвижимости на территории городского округа «Город Лесной»  на 2012-2013 годы»</t>
  </si>
  <si>
    <t>Целевая программа «Повышение безопасности дорожного движения в городском округе «Город Лесной» на 2011-2013 годы»</t>
  </si>
  <si>
    <t>350 00 00</t>
  </si>
  <si>
    <t>Поддержка жилищного хозяйства</t>
  </si>
  <si>
    <t>795 00 27</t>
  </si>
  <si>
    <t>Целевая программа "Развитие образования в городском округе "Город Лесной" ("Наша новая школа") на 2012-2015 годы"</t>
  </si>
  <si>
    <t>Исполнение судебных актов</t>
  </si>
  <si>
    <t>830</t>
  </si>
  <si>
    <t>831</t>
  </si>
  <si>
    <t>к решению Думы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</si>
  <si>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</si>
  <si>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от 14.12.2011 г. № 540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</si>
</sst>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"/>
    <numFmt numFmtId="171" formatCode="_-* #,##0.0_р_._-;\-* #,##0.0_р_._-;_-* &quot;-&quot;??_р_._-;_-@_-"/>
    <numFmt numFmtId="172" formatCode="#,##0.00;[Red]\-#,##0.00;0.00"/>
    <numFmt numFmtId="173" formatCode="000"/>
    <numFmt numFmtId="174" formatCode="000\.00\.00"/>
    <numFmt numFmtId="175" formatCode="0000"/>
    <numFmt numFmtId="176" formatCode="000\.00\.000\.0"/>
    <numFmt numFmtId="177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i/>
      <sz val="10"/>
      <color indexed="30"/>
      <name val="Calibri"/>
      <family val="2"/>
    </font>
    <font>
      <i/>
      <sz val="11"/>
      <color indexed="30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b/>
      <i/>
      <sz val="11"/>
      <color indexed="3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0"/>
      <color rgb="FF0070C0"/>
      <name val="Calibri"/>
      <family val="2"/>
    </font>
    <font>
      <i/>
      <sz val="11"/>
      <color rgb="FF0070C0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9"/>
      <color rgb="FFC00000"/>
      <name val="Calibri"/>
      <family val="2"/>
    </font>
    <font>
      <b/>
      <i/>
      <sz val="11"/>
      <color rgb="FF0070C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71" fillId="0" borderId="0" xfId="0" applyFont="1" applyAlignment="1">
      <alignment wrapText="1"/>
    </xf>
    <xf numFmtId="164" fontId="72" fillId="0" borderId="10" xfId="0" applyNumberFormat="1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73" fillId="0" borderId="0" xfId="0" applyFont="1" applyAlignment="1">
      <alignment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wrapText="1"/>
    </xf>
    <xf numFmtId="164" fontId="2" fillId="13" borderId="10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49" fontId="76" fillId="0" borderId="10" xfId="0" applyNumberFormat="1" applyFont="1" applyBorder="1" applyAlignment="1">
      <alignment horizontal="center" vertical="center"/>
    </xf>
    <xf numFmtId="164" fontId="77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13" borderId="10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0" fontId="78" fillId="0" borderId="0" xfId="0" applyFont="1" applyAlignment="1">
      <alignment wrapText="1"/>
    </xf>
    <xf numFmtId="49" fontId="78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wrapText="1"/>
    </xf>
    <xf numFmtId="0" fontId="79" fillId="0" borderId="0" xfId="0" applyFont="1" applyAlignment="1">
      <alignment wrapText="1"/>
    </xf>
    <xf numFmtId="0" fontId="80" fillId="0" borderId="10" xfId="0" applyFont="1" applyBorder="1" applyAlignment="1">
      <alignment wrapText="1"/>
    </xf>
    <xf numFmtId="0" fontId="8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vertical="center" wrapText="1"/>
    </xf>
    <xf numFmtId="164" fontId="16" fillId="0" borderId="10" xfId="0" applyNumberFormat="1" applyFont="1" applyBorder="1" applyAlignment="1">
      <alignment wrapText="1"/>
    </xf>
    <xf numFmtId="164" fontId="15" fillId="0" borderId="0" xfId="0" applyNumberFormat="1" applyFont="1" applyAlignment="1">
      <alignment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81" fillId="0" borderId="0" xfId="0" applyFont="1" applyAlignment="1">
      <alignment wrapText="1"/>
    </xf>
    <xf numFmtId="0" fontId="81" fillId="0" borderId="10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wrapText="1"/>
    </xf>
    <xf numFmtId="3" fontId="78" fillId="0" borderId="12" xfId="0" applyNumberFormat="1" applyFont="1" applyBorder="1" applyAlignment="1">
      <alignment horizontal="center" vertical="center" wrapText="1"/>
    </xf>
    <xf numFmtId="0" fontId="78" fillId="0" borderId="12" xfId="0" applyNumberFormat="1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2" fillId="13" borderId="10" xfId="0" applyNumberFormat="1" applyFont="1" applyFill="1" applyBorder="1" applyAlignment="1">
      <alignment horizontal="right" vertical="center" wrapText="1"/>
    </xf>
    <xf numFmtId="164" fontId="81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79" fillId="0" borderId="10" xfId="0" applyNumberFormat="1" applyFont="1" applyBorder="1" applyAlignment="1">
      <alignment horizontal="right" vertical="center" wrapText="1"/>
    </xf>
    <xf numFmtId="164" fontId="72" fillId="0" borderId="10" xfId="0" applyNumberFormat="1" applyFont="1" applyBorder="1" applyAlignment="1">
      <alignment horizontal="right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164" fontId="78" fillId="0" borderId="10" xfId="0" applyNumberFormat="1" applyFont="1" applyBorder="1" applyAlignment="1">
      <alignment horizontal="right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164" fontId="77" fillId="0" borderId="10" xfId="0" applyNumberFormat="1" applyFont="1" applyBorder="1" applyAlignment="1">
      <alignment horizontal="right" vertical="center" wrapText="1"/>
    </xf>
    <xf numFmtId="164" fontId="81" fillId="0" borderId="10" xfId="0" applyNumberFormat="1" applyFont="1" applyBorder="1" applyAlignment="1">
      <alignment horizontal="right" vertical="center" wrapText="1"/>
    </xf>
    <xf numFmtId="164" fontId="78" fillId="0" borderId="12" xfId="0" applyNumberFormat="1" applyFont="1" applyBorder="1" applyAlignment="1">
      <alignment horizontal="right" vertical="center" wrapText="1"/>
    </xf>
    <xf numFmtId="164" fontId="2" fillId="13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72" fillId="0" borderId="10" xfId="0" applyFont="1" applyBorder="1" applyAlignment="1">
      <alignment wrapText="1"/>
    </xf>
    <xf numFmtId="0" fontId="13" fillId="13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164" fontId="78" fillId="0" borderId="0" xfId="0" applyNumberFormat="1" applyFont="1" applyAlignment="1">
      <alignment wrapText="1"/>
    </xf>
    <xf numFmtId="0" fontId="76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 indent="2"/>
    </xf>
    <xf numFmtId="0" fontId="79" fillId="0" borderId="10" xfId="0" applyFont="1" applyBorder="1" applyAlignment="1">
      <alignment horizontal="left" vertical="center" wrapText="1" indent="2"/>
    </xf>
    <xf numFmtId="164" fontId="80" fillId="0" borderId="10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vertical="center" wrapText="1"/>
    </xf>
    <xf numFmtId="164" fontId="0" fillId="0" borderId="11" xfId="0" applyNumberFormat="1" applyBorder="1" applyAlignment="1">
      <alignment horizontal="right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164" fontId="81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72" fillId="0" borderId="10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vertical="center" wrapText="1"/>
    </xf>
    <xf numFmtId="164" fontId="77" fillId="0" borderId="10" xfId="0" applyNumberFormat="1" applyFont="1" applyBorder="1" applyAlignment="1">
      <alignment vertical="center" wrapText="1"/>
    </xf>
    <xf numFmtId="164" fontId="2" fillId="13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80" fillId="0" borderId="10" xfId="0" applyNumberFormat="1" applyFont="1" applyBorder="1" applyAlignment="1">
      <alignment vertical="center" wrapText="1"/>
    </xf>
    <xf numFmtId="164" fontId="79" fillId="0" borderId="10" xfId="0" applyNumberFormat="1" applyFont="1" applyBorder="1" applyAlignment="1">
      <alignment vertical="center" wrapText="1"/>
    </xf>
    <xf numFmtId="164" fontId="78" fillId="0" borderId="10" xfId="0" applyNumberFormat="1" applyFont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164" fontId="81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4" fontId="78" fillId="0" borderId="12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80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wrapText="1"/>
    </xf>
    <xf numFmtId="164" fontId="78" fillId="0" borderId="10" xfId="0" applyNumberFormat="1" applyFont="1" applyBorder="1" applyAlignment="1">
      <alignment horizontal="center" vertical="center" wrapText="1"/>
    </xf>
    <xf numFmtId="164" fontId="78" fillId="0" borderId="10" xfId="0" applyNumberFormat="1" applyFont="1" applyBorder="1" applyAlignment="1">
      <alignment wrapText="1"/>
    </xf>
    <xf numFmtId="164" fontId="78" fillId="0" borderId="10" xfId="0" applyNumberFormat="1" applyFont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80" fillId="0" borderId="10" xfId="0" applyNumberFormat="1" applyFont="1" applyBorder="1" applyAlignment="1">
      <alignment wrapText="1"/>
    </xf>
    <xf numFmtId="164" fontId="79" fillId="0" borderId="10" xfId="0" applyNumberFormat="1" applyFont="1" applyBorder="1" applyAlignment="1">
      <alignment wrapText="1"/>
    </xf>
    <xf numFmtId="164" fontId="81" fillId="0" borderId="10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80" fillId="0" borderId="10" xfId="0" applyNumberFormat="1" applyFont="1" applyBorder="1" applyAlignment="1">
      <alignment wrapText="1"/>
    </xf>
    <xf numFmtId="164" fontId="75" fillId="0" borderId="10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wrapText="1"/>
    </xf>
    <xf numFmtId="164" fontId="15" fillId="0" borderId="1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64" fontId="79" fillId="0" borderId="10" xfId="0" applyNumberFormat="1" applyFont="1" applyBorder="1" applyAlignment="1">
      <alignment horizontal="right" vertical="center" wrapText="1"/>
    </xf>
    <xf numFmtId="164" fontId="79" fillId="0" borderId="10" xfId="0" applyNumberFormat="1" applyFont="1" applyBorder="1" applyAlignment="1">
      <alignment vertical="center" wrapText="1"/>
    </xf>
    <xf numFmtId="164" fontId="79" fillId="0" borderId="10" xfId="0" applyNumberFormat="1" applyFont="1" applyBorder="1" applyAlignment="1">
      <alignment wrapText="1"/>
    </xf>
    <xf numFmtId="0" fontId="79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0" fontId="75" fillId="0" borderId="10" xfId="0" applyFont="1" applyBorder="1" applyAlignment="1">
      <alignment horizontal="left" vertical="center" wrapText="1" indent="2"/>
    </xf>
    <xf numFmtId="49" fontId="4" fillId="0" borderId="10" xfId="0" applyNumberFormat="1" applyFont="1" applyBorder="1" applyAlignment="1">
      <alignment horizontal="left" vertical="center" wrapText="1" indent="2"/>
    </xf>
    <xf numFmtId="164" fontId="73" fillId="0" borderId="10" xfId="0" applyNumberFormat="1" applyFont="1" applyBorder="1" applyAlignment="1">
      <alignment wrapText="1"/>
    </xf>
    <xf numFmtId="164" fontId="7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2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vertical="center" wrapText="1"/>
    </xf>
    <xf numFmtId="164" fontId="76" fillId="0" borderId="10" xfId="0" applyNumberFormat="1" applyFont="1" applyBorder="1" applyAlignment="1">
      <alignment wrapText="1"/>
    </xf>
    <xf numFmtId="0" fontId="83" fillId="0" borderId="10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64" fontId="83" fillId="0" borderId="10" xfId="0" applyNumberFormat="1" applyFont="1" applyBorder="1" applyAlignment="1">
      <alignment wrapText="1"/>
    </xf>
    <xf numFmtId="164" fontId="84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0" fillId="13" borderId="10" xfId="0" applyNumberFormat="1" applyFill="1" applyBorder="1" applyAlignment="1">
      <alignment wrapText="1"/>
    </xf>
    <xf numFmtId="164" fontId="15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wrapText="1"/>
    </xf>
    <xf numFmtId="164" fontId="18" fillId="1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64" fontId="18" fillId="13" borderId="10" xfId="0" applyNumberFormat="1" applyFont="1" applyFill="1" applyBorder="1" applyAlignment="1">
      <alignment horizontal="right" vertical="center" wrapText="1"/>
    </xf>
    <xf numFmtId="164" fontId="62" fillId="13" borderId="10" xfId="0" applyNumberFormat="1" applyFont="1" applyFill="1" applyBorder="1" applyAlignment="1">
      <alignment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74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57" applyNumberFormat="1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164" fontId="27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26" fillId="0" borderId="0" xfId="57" applyFont="1" applyFill="1" applyBorder="1">
      <alignment/>
      <protection/>
    </xf>
    <xf numFmtId="49" fontId="27" fillId="0" borderId="10" xfId="56" applyNumberFormat="1" applyFont="1" applyFill="1" applyBorder="1" applyAlignment="1">
      <alignment horizontal="center" vertical="top"/>
      <protection/>
    </xf>
    <xf numFmtId="49" fontId="27" fillId="0" borderId="10" xfId="56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wrapText="1"/>
    </xf>
    <xf numFmtId="164" fontId="27" fillId="0" borderId="10" xfId="57" applyNumberFormat="1" applyFont="1" applyFill="1" applyBorder="1" applyAlignment="1">
      <alignment horizontal="right" vertical="center" shrinkToFit="1"/>
      <protection/>
    </xf>
    <xf numFmtId="164" fontId="27" fillId="0" borderId="10" xfId="57" applyNumberFormat="1" applyFont="1" applyFill="1" applyBorder="1" applyAlignment="1">
      <alignment horizontal="right" vertical="center"/>
      <protection/>
    </xf>
    <xf numFmtId="1" fontId="27" fillId="0" borderId="10" xfId="57" applyNumberFormat="1" applyFont="1" applyFill="1" applyBorder="1" applyAlignment="1">
      <alignment horizontal="center" vertical="center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49" fontId="27" fillId="0" borderId="10" xfId="56" applyNumberFormat="1" applyFont="1" applyBorder="1" applyAlignment="1">
      <alignment horizontal="center" vertical="top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/>
      <protection/>
    </xf>
    <xf numFmtId="0" fontId="27" fillId="34" borderId="10" xfId="57" applyFont="1" applyFill="1" applyBorder="1" applyAlignment="1">
      <alignment horizontal="center" vertical="center" wrapText="1"/>
      <protection/>
    </xf>
    <xf numFmtId="164" fontId="27" fillId="0" borderId="10" xfId="0" applyNumberFormat="1" applyFont="1" applyBorder="1" applyAlignment="1">
      <alignment horizontal="right" wrapText="1"/>
    </xf>
    <xf numFmtId="164" fontId="27" fillId="34" borderId="10" xfId="57" applyNumberFormat="1" applyFont="1" applyFill="1" applyBorder="1" applyAlignment="1">
      <alignment horizontal="right" vertical="center" shrinkToFit="1"/>
      <protection/>
    </xf>
    <xf numFmtId="1" fontId="27" fillId="0" borderId="12" xfId="57" applyNumberFormat="1" applyFont="1" applyFill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wrapText="1"/>
    </xf>
    <xf numFmtId="49" fontId="28" fillId="0" borderId="10" xfId="57" applyNumberFormat="1" applyFont="1" applyFill="1" applyBorder="1" applyAlignment="1">
      <alignment horizontal="center" vertical="center"/>
      <protection/>
    </xf>
    <xf numFmtId="164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164" fontId="27" fillId="0" borderId="0" xfId="0" applyNumberFormat="1" applyFont="1" applyFill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top" wrapText="1"/>
    </xf>
    <xf numFmtId="0" fontId="31" fillId="0" borderId="10" xfId="57" applyFont="1" applyFill="1" applyBorder="1" applyAlignment="1">
      <alignment horizontal="left" vertical="top" wrapText="1"/>
      <protection/>
    </xf>
    <xf numFmtId="0" fontId="30" fillId="0" borderId="10" xfId="57" applyFont="1" applyFill="1" applyBorder="1" applyAlignment="1">
      <alignment horizontal="left" vertical="top" wrapText="1"/>
      <protection/>
    </xf>
    <xf numFmtId="0" fontId="30" fillId="0" borderId="10" xfId="57" applyFont="1" applyFill="1" applyBorder="1" applyAlignment="1">
      <alignment vertical="top" wrapText="1"/>
      <protection/>
    </xf>
    <xf numFmtId="0" fontId="30" fillId="34" borderId="10" xfId="57" applyFont="1" applyFill="1" applyBorder="1" applyAlignment="1">
      <alignment horizontal="left" vertical="top" wrapText="1"/>
      <protection/>
    </xf>
    <xf numFmtId="0" fontId="30" fillId="0" borderId="10" xfId="0" applyFont="1" applyBorder="1" applyAlignment="1">
      <alignment vertical="top" wrapText="1"/>
    </xf>
    <xf numFmtId="0" fontId="30" fillId="0" borderId="10" xfId="57" applyFont="1" applyFill="1" applyBorder="1" applyAlignment="1">
      <alignment horizontal="left" vertical="top" wrapText="1" readingOrder="1"/>
      <protection/>
    </xf>
    <xf numFmtId="0" fontId="31" fillId="0" borderId="10" xfId="55" applyFont="1" applyFill="1" applyBorder="1" applyAlignment="1">
      <alignment horizontal="left" vertical="top" wrapText="1"/>
      <protection/>
    </xf>
    <xf numFmtId="0" fontId="30" fillId="0" borderId="10" xfId="55" applyFont="1" applyFill="1" applyBorder="1" applyAlignment="1">
      <alignment horizontal="left" vertical="top" wrapText="1" readingOrder="1"/>
      <protection/>
    </xf>
    <xf numFmtId="49" fontId="30" fillId="0" borderId="10" xfId="55" applyNumberFormat="1" applyFont="1" applyFill="1" applyBorder="1" applyAlignment="1">
      <alignment horizontal="left" vertical="top" wrapText="1"/>
      <protection/>
    </xf>
    <xf numFmtId="0" fontId="30" fillId="34" borderId="10" xfId="57" applyFont="1" applyFill="1" applyBorder="1" applyAlignment="1">
      <alignment horizontal="left" vertical="top" wrapText="1" readingOrder="1"/>
      <protection/>
    </xf>
    <xf numFmtId="0" fontId="30" fillId="0" borderId="10" xfId="56" applyNumberFormat="1" applyFont="1" applyBorder="1" applyAlignment="1">
      <alignment horizontal="left" vertical="top" wrapText="1"/>
      <protection/>
    </xf>
    <xf numFmtId="0" fontId="30" fillId="0" borderId="11" xfId="57" applyFont="1" applyFill="1" applyBorder="1" applyAlignment="1">
      <alignment horizontal="left" vertical="top" wrapText="1" readingOrder="1"/>
      <protection/>
    </xf>
    <xf numFmtId="0" fontId="30" fillId="34" borderId="10" xfId="0" applyFont="1" applyFill="1" applyBorder="1" applyAlignment="1">
      <alignment horizontal="left" vertical="top" wrapText="1" readingOrder="1"/>
    </xf>
    <xf numFmtId="0" fontId="31" fillId="0" borderId="10" xfId="0" applyFont="1" applyBorder="1" applyAlignment="1">
      <alignment vertical="top" wrapText="1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6" applyNumberFormat="1" applyFont="1" applyFill="1" applyBorder="1" applyAlignment="1">
      <alignment horizontal="left" vertical="top" wrapText="1" readingOrder="1"/>
      <protection/>
    </xf>
    <xf numFmtId="0" fontId="30" fillId="0" borderId="10" xfId="56" applyNumberFormat="1" applyFont="1" applyBorder="1" applyAlignment="1">
      <alignment horizontal="left" vertical="center" wrapText="1"/>
      <protection/>
    </xf>
    <xf numFmtId="0" fontId="30" fillId="0" borderId="11" xfId="0" applyFont="1" applyBorder="1" applyAlignment="1">
      <alignment vertical="top" wrapText="1"/>
    </xf>
    <xf numFmtId="0" fontId="30" fillId="0" borderId="10" xfId="55" applyFont="1" applyFill="1" applyBorder="1" applyAlignment="1">
      <alignment horizontal="left" vertical="top" wrapText="1"/>
      <protection/>
    </xf>
    <xf numFmtId="0" fontId="30" fillId="0" borderId="10" xfId="56" applyNumberFormat="1" applyFont="1" applyFill="1" applyBorder="1" applyAlignment="1">
      <alignment horizontal="left" vertical="top" wrapText="1"/>
      <protection/>
    </xf>
    <xf numFmtId="0" fontId="30" fillId="0" borderId="10" xfId="0" applyFont="1" applyBorder="1" applyAlignment="1">
      <alignment horizontal="left" vertical="top" wrapText="1" readingOrder="1"/>
    </xf>
    <xf numFmtId="0" fontId="30" fillId="0" borderId="12" xfId="57" applyFont="1" applyFill="1" applyBorder="1" applyAlignment="1">
      <alignment horizontal="left" vertical="top" wrapText="1" readingOrder="1"/>
      <protection/>
    </xf>
    <xf numFmtId="0" fontId="31" fillId="0" borderId="1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0" xfId="57" applyFont="1" applyFill="1" applyBorder="1" applyAlignment="1">
      <alignment horizontal="center" vertical="center"/>
      <protection/>
    </xf>
    <xf numFmtId="49" fontId="27" fillId="0" borderId="0" xfId="57" applyNumberFormat="1" applyFont="1" applyFill="1" applyBorder="1" applyAlignment="1">
      <alignment horizontal="center" vertical="center"/>
      <protection/>
    </xf>
    <xf numFmtId="49" fontId="27" fillId="0" borderId="0" xfId="57" applyNumberFormat="1" applyFont="1" applyFill="1" applyBorder="1" applyAlignment="1">
      <alignment horizontal="right" vertical="center"/>
      <protection/>
    </xf>
    <xf numFmtId="0" fontId="27" fillId="0" borderId="0" xfId="57" applyFont="1" applyFill="1" applyBorder="1" applyAlignment="1">
      <alignment vertical="top"/>
      <protection/>
    </xf>
    <xf numFmtId="0" fontId="27" fillId="0" borderId="0" xfId="57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164" fontId="82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76" fillId="0" borderId="11" xfId="0" applyNumberFormat="1" applyFont="1" applyBorder="1" applyAlignment="1">
      <alignment horizontal="center" vertical="center" wrapText="1"/>
    </xf>
    <xf numFmtId="164" fontId="76" fillId="0" borderId="14" xfId="0" applyNumberFormat="1" applyFont="1" applyBorder="1" applyAlignment="1">
      <alignment horizontal="center" vertical="center" wrapText="1"/>
    </xf>
    <xf numFmtId="164" fontId="76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left" vertical="center"/>
    </xf>
    <xf numFmtId="0" fontId="27" fillId="0" borderId="0" xfId="57" applyFont="1" applyFill="1" applyBorder="1" applyAlignment="1">
      <alignment horizontal="left" vertical="justify" wrapText="1" indent="75"/>
      <protection/>
    </xf>
    <xf numFmtId="0" fontId="28" fillId="0" borderId="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05год - классификация" xfId="55"/>
    <cellStyle name="Обычный_Лист1" xfId="56"/>
    <cellStyle name="Обычный_проект(для думы справочная табл) и свод  200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37"/>
  <sheetViews>
    <sheetView zoomScale="87" zoomScaleNormal="87" zoomScaleSheetLayoutView="90" zoomScalePageLayoutView="0" workbookViewId="0" topLeftCell="A1">
      <pane xSplit="7" ySplit="6" topLeftCell="H19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216" sqref="G216"/>
    </sheetView>
  </sheetViews>
  <sheetFormatPr defaultColWidth="9.140625" defaultRowHeight="15"/>
  <cols>
    <col min="1" max="1" width="4.8515625" style="135" customWidth="1"/>
    <col min="2" max="2" width="5.28125" style="25" customWidth="1"/>
    <col min="3" max="3" width="6.7109375" style="48" customWidth="1"/>
    <col min="4" max="4" width="10.421875" style="48" customWidth="1"/>
    <col min="5" max="5" width="9.140625" style="48" customWidth="1"/>
    <col min="6" max="6" width="42.421875" style="90" customWidth="1"/>
    <col min="7" max="7" width="15.28125" style="82" customWidth="1"/>
    <col min="8" max="8" width="16.00390625" style="105" customWidth="1"/>
    <col min="9" max="9" width="12.7109375" style="105" customWidth="1"/>
    <col min="10" max="10" width="11.57421875" style="105" customWidth="1"/>
    <col min="11" max="11" width="11.421875" style="105" customWidth="1"/>
    <col min="12" max="12" width="8.7109375" style="105" customWidth="1"/>
    <col min="13" max="13" width="12.00390625" style="105" customWidth="1"/>
    <col min="14" max="14" width="12.8515625" style="105" customWidth="1"/>
    <col min="15" max="15" width="10.28125" style="105" customWidth="1"/>
    <col min="16" max="16" width="10.7109375" style="105" customWidth="1"/>
    <col min="17" max="17" width="9.421875" style="105" customWidth="1"/>
    <col min="18" max="18" width="12.140625" style="105" customWidth="1"/>
    <col min="19" max="19" width="9.28125" style="1" customWidth="1"/>
    <col min="20" max="20" width="11.28125" style="1" hidden="1" customWidth="1"/>
    <col min="21" max="21" width="11.8515625" style="1" hidden="1" customWidth="1"/>
    <col min="22" max="22" width="0" style="1" hidden="1" customWidth="1"/>
    <col min="23" max="23" width="13.140625" style="1" customWidth="1"/>
    <col min="24" max="25" width="10.140625" style="1" customWidth="1"/>
    <col min="26" max="26" width="11.28125" style="1" customWidth="1"/>
    <col min="27" max="27" width="10.7109375" style="1" customWidth="1"/>
    <col min="28" max="28" width="12.57421875" style="1" customWidth="1"/>
    <col min="29" max="29" width="14.140625" style="22" customWidth="1"/>
    <col min="30" max="30" width="11.140625" style="22" bestFit="1" customWidth="1"/>
    <col min="31" max="16384" width="9.140625" style="1" customWidth="1"/>
  </cols>
  <sheetData>
    <row r="1" spans="3:19" ht="18.75" customHeight="1">
      <c r="C1" s="262" t="s">
        <v>189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ht="15"/>
    <row r="3" spans="1:30" s="25" customFormat="1" ht="20.25" customHeight="1">
      <c r="A3" s="264" t="s">
        <v>317</v>
      </c>
      <c r="B3" s="263" t="s">
        <v>316</v>
      </c>
      <c r="C3" s="268" t="s">
        <v>318</v>
      </c>
      <c r="D3" s="271" t="s">
        <v>2</v>
      </c>
      <c r="E3" s="271" t="s">
        <v>3</v>
      </c>
      <c r="F3" s="277" t="s">
        <v>4</v>
      </c>
      <c r="G3" s="283" t="s">
        <v>190</v>
      </c>
      <c r="H3" s="286" t="s">
        <v>278</v>
      </c>
      <c r="I3" s="265" t="s">
        <v>333</v>
      </c>
      <c r="J3" s="265"/>
      <c r="K3" s="265"/>
      <c r="L3" s="265"/>
      <c r="M3" s="265"/>
      <c r="N3" s="267" t="s">
        <v>336</v>
      </c>
      <c r="O3" s="267"/>
      <c r="P3" s="267"/>
      <c r="Q3" s="267"/>
      <c r="R3" s="267"/>
      <c r="S3" s="267"/>
      <c r="T3" s="276" t="s">
        <v>179</v>
      </c>
      <c r="U3" s="136"/>
      <c r="V3" s="136"/>
      <c r="W3" s="275" t="s">
        <v>338</v>
      </c>
      <c r="X3" s="275" t="s">
        <v>339</v>
      </c>
      <c r="Y3" s="275" t="s">
        <v>340</v>
      </c>
      <c r="Z3" s="275" t="s">
        <v>341</v>
      </c>
      <c r="AA3" s="275" t="s">
        <v>343</v>
      </c>
      <c r="AB3" s="275" t="s">
        <v>177</v>
      </c>
      <c r="AC3" s="274" t="s">
        <v>344</v>
      </c>
      <c r="AD3" s="274" t="s">
        <v>345</v>
      </c>
    </row>
    <row r="4" spans="1:30" s="25" customFormat="1" ht="21.75" customHeight="1">
      <c r="A4" s="264"/>
      <c r="B4" s="263"/>
      <c r="C4" s="269"/>
      <c r="D4" s="272"/>
      <c r="E4" s="272"/>
      <c r="F4" s="278"/>
      <c r="G4" s="284"/>
      <c r="H4" s="287"/>
      <c r="I4" s="265"/>
      <c r="J4" s="265"/>
      <c r="K4" s="265"/>
      <c r="L4" s="265"/>
      <c r="M4" s="265"/>
      <c r="N4" s="266" t="s">
        <v>337</v>
      </c>
      <c r="O4" s="266"/>
      <c r="P4" s="266"/>
      <c r="Q4" s="266"/>
      <c r="R4" s="266"/>
      <c r="S4" s="266" t="s">
        <v>312</v>
      </c>
      <c r="T4" s="276"/>
      <c r="U4" s="136"/>
      <c r="V4" s="136"/>
      <c r="W4" s="275"/>
      <c r="X4" s="275"/>
      <c r="Y4" s="275"/>
      <c r="Z4" s="275"/>
      <c r="AA4" s="275"/>
      <c r="AB4" s="275"/>
      <c r="AC4" s="274"/>
      <c r="AD4" s="274"/>
    </row>
    <row r="5" spans="1:30" s="25" customFormat="1" ht="45.75" customHeight="1">
      <c r="A5" s="264"/>
      <c r="B5" s="263"/>
      <c r="C5" s="270"/>
      <c r="D5" s="273"/>
      <c r="E5" s="273"/>
      <c r="F5" s="279"/>
      <c r="G5" s="285"/>
      <c r="H5" s="288"/>
      <c r="I5" s="153" t="s">
        <v>346</v>
      </c>
      <c r="J5" s="153" t="s">
        <v>331</v>
      </c>
      <c r="K5" s="153" t="s">
        <v>332</v>
      </c>
      <c r="L5" s="153" t="s">
        <v>342</v>
      </c>
      <c r="M5" s="153" t="s">
        <v>335</v>
      </c>
      <c r="N5" s="153" t="s">
        <v>346</v>
      </c>
      <c r="O5" s="153" t="s">
        <v>331</v>
      </c>
      <c r="P5" s="153" t="s">
        <v>332</v>
      </c>
      <c r="Q5" s="153" t="s">
        <v>342</v>
      </c>
      <c r="R5" s="153" t="s">
        <v>335</v>
      </c>
      <c r="S5" s="266"/>
      <c r="T5" s="161"/>
      <c r="U5" s="136"/>
      <c r="V5" s="136"/>
      <c r="W5" s="275"/>
      <c r="X5" s="275"/>
      <c r="Y5" s="275"/>
      <c r="Z5" s="275"/>
      <c r="AA5" s="275"/>
      <c r="AB5" s="275"/>
      <c r="AC5" s="274"/>
      <c r="AD5" s="274"/>
    </row>
    <row r="6" spans="1:30" s="25" customFormat="1" ht="18.75">
      <c r="A6" s="137">
        <v>1</v>
      </c>
      <c r="B6" s="136">
        <v>901</v>
      </c>
      <c r="C6" s="44">
        <v>901</v>
      </c>
      <c r="D6" s="30"/>
      <c r="E6" s="30"/>
      <c r="F6" s="84" t="s">
        <v>8</v>
      </c>
      <c r="G6" s="68">
        <f>G7+G18+G27+G34+G45+G56+G60+G71+G67</f>
        <v>598441.8</v>
      </c>
      <c r="H6" s="68">
        <f aca="true" t="shared" si="0" ref="H6:AD6">H7+H18+H27+H34+H45+H56+H60+H71</f>
        <v>623824.4</v>
      </c>
      <c r="I6" s="163">
        <f t="shared" si="0"/>
        <v>106723.1</v>
      </c>
      <c r="J6" s="163">
        <f t="shared" si="0"/>
        <v>3586.3999999999996</v>
      </c>
      <c r="K6" s="163">
        <f t="shared" si="0"/>
        <v>40349.5</v>
      </c>
      <c r="L6" s="163">
        <f t="shared" si="0"/>
        <v>2740</v>
      </c>
      <c r="M6" s="163">
        <f t="shared" si="0"/>
        <v>6673.6</v>
      </c>
      <c r="N6" s="163">
        <f t="shared" si="0"/>
        <v>81246.1</v>
      </c>
      <c r="O6" s="163">
        <f t="shared" si="0"/>
        <v>19995.1</v>
      </c>
      <c r="P6" s="163">
        <f t="shared" si="0"/>
        <v>14298.8</v>
      </c>
      <c r="Q6" s="163">
        <f t="shared" si="0"/>
        <v>1420</v>
      </c>
      <c r="R6" s="163">
        <f t="shared" si="0"/>
        <v>12129.2</v>
      </c>
      <c r="S6" s="163">
        <f t="shared" si="0"/>
        <v>0</v>
      </c>
      <c r="T6" s="163">
        <f t="shared" si="0"/>
        <v>0</v>
      </c>
      <c r="U6" s="163">
        <f t="shared" si="0"/>
        <v>0</v>
      </c>
      <c r="V6" s="163">
        <f t="shared" si="0"/>
        <v>0</v>
      </c>
      <c r="W6" s="163">
        <f t="shared" si="0"/>
        <v>137772</v>
      </c>
      <c r="X6" s="163">
        <f t="shared" si="0"/>
        <v>4958</v>
      </c>
      <c r="Y6" s="163">
        <f t="shared" si="0"/>
        <v>11931</v>
      </c>
      <c r="Z6" s="163">
        <f t="shared" si="0"/>
        <v>0</v>
      </c>
      <c r="AA6" s="163">
        <f t="shared" si="0"/>
        <v>22636.800000000003</v>
      </c>
      <c r="AB6" s="163">
        <f t="shared" si="0"/>
        <v>157364.80000000002</v>
      </c>
      <c r="AC6" s="163">
        <f t="shared" si="0"/>
        <v>623824.4</v>
      </c>
      <c r="AD6" s="163">
        <f t="shared" si="0"/>
        <v>0</v>
      </c>
    </row>
    <row r="7" spans="1:30" s="9" customFormat="1" ht="30">
      <c r="A7" s="137">
        <f>A6+1</f>
        <v>2</v>
      </c>
      <c r="B7" s="136">
        <v>901</v>
      </c>
      <c r="C7" s="45" t="s">
        <v>10</v>
      </c>
      <c r="D7" s="45"/>
      <c r="E7" s="45"/>
      <c r="F7" s="36" t="s">
        <v>9</v>
      </c>
      <c r="G7" s="69">
        <f>SUM(G17:G17,G8:G14)</f>
        <v>75338.2</v>
      </c>
      <c r="H7" s="99">
        <f aca="true" t="shared" si="1" ref="H7:AD7">SUM(H9:H17)-H16-H15</f>
        <v>89922.5</v>
      </c>
      <c r="I7" s="99">
        <f t="shared" si="1"/>
        <v>60895.700000000004</v>
      </c>
      <c r="J7" s="99">
        <f t="shared" si="1"/>
        <v>1833.6999999999998</v>
      </c>
      <c r="K7" s="99">
        <f t="shared" si="1"/>
        <v>14528</v>
      </c>
      <c r="L7" s="99">
        <f t="shared" si="1"/>
        <v>2400</v>
      </c>
      <c r="M7" s="99">
        <f t="shared" si="1"/>
        <v>6673.6</v>
      </c>
      <c r="N7" s="99">
        <f t="shared" si="1"/>
        <v>0</v>
      </c>
      <c r="O7" s="99">
        <f t="shared" si="1"/>
        <v>0</v>
      </c>
      <c r="P7" s="99">
        <f t="shared" si="1"/>
        <v>0</v>
      </c>
      <c r="Q7" s="99">
        <f t="shared" si="1"/>
        <v>0</v>
      </c>
      <c r="R7" s="99">
        <f t="shared" si="1"/>
        <v>0</v>
      </c>
      <c r="S7" s="99">
        <f t="shared" si="1"/>
        <v>0</v>
      </c>
      <c r="T7" s="99">
        <f t="shared" si="1"/>
        <v>0</v>
      </c>
      <c r="U7" s="99">
        <f t="shared" si="1"/>
        <v>0</v>
      </c>
      <c r="V7" s="99">
        <f t="shared" si="1"/>
        <v>0</v>
      </c>
      <c r="W7" s="99">
        <f t="shared" si="1"/>
        <v>0</v>
      </c>
      <c r="X7" s="99">
        <f t="shared" si="1"/>
        <v>0</v>
      </c>
      <c r="Y7" s="99">
        <f t="shared" si="1"/>
        <v>2146</v>
      </c>
      <c r="Z7" s="99">
        <f t="shared" si="1"/>
        <v>0</v>
      </c>
      <c r="AA7" s="99">
        <f t="shared" si="1"/>
        <v>0</v>
      </c>
      <c r="AB7" s="99">
        <f t="shared" si="1"/>
        <v>1445.5</v>
      </c>
      <c r="AC7" s="99">
        <f t="shared" si="1"/>
        <v>89922.5</v>
      </c>
      <c r="AD7" s="99">
        <f t="shared" si="1"/>
        <v>0</v>
      </c>
    </row>
    <row r="8" spans="1:30" ht="30">
      <c r="A8" s="137">
        <f aca="true" t="shared" si="2" ref="A8:A72">A7+1</f>
        <v>3</v>
      </c>
      <c r="B8" s="136">
        <v>901</v>
      </c>
      <c r="C8" s="27" t="s">
        <v>11</v>
      </c>
      <c r="D8" s="27" t="s">
        <v>12</v>
      </c>
      <c r="E8" s="27">
        <v>500</v>
      </c>
      <c r="F8" s="85" t="s">
        <v>13</v>
      </c>
      <c r="G8" s="70">
        <v>1356</v>
      </c>
      <c r="H8" s="100"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4"/>
      <c r="T8" s="4"/>
      <c r="U8" s="4"/>
      <c r="V8" s="4"/>
      <c r="W8" s="4"/>
      <c r="X8" s="4"/>
      <c r="Y8" s="4"/>
      <c r="Z8" s="4"/>
      <c r="AA8" s="2"/>
      <c r="AB8" s="2"/>
      <c r="AC8" s="4">
        <f>SUM(H8:AB8)</f>
        <v>0</v>
      </c>
      <c r="AD8" s="4">
        <f>H8-AC8</f>
        <v>0</v>
      </c>
    </row>
    <row r="9" spans="1:30" ht="30">
      <c r="A9" s="137">
        <f t="shared" si="2"/>
        <v>4</v>
      </c>
      <c r="B9" s="136">
        <v>901</v>
      </c>
      <c r="C9" s="27" t="s">
        <v>14</v>
      </c>
      <c r="D9" s="27" t="s">
        <v>15</v>
      </c>
      <c r="E9" s="27">
        <v>500</v>
      </c>
      <c r="F9" s="85" t="s">
        <v>8</v>
      </c>
      <c r="G9" s="70">
        <v>61849.7</v>
      </c>
      <c r="H9" s="100">
        <v>76670</v>
      </c>
      <c r="I9" s="100">
        <v>52667.3</v>
      </c>
      <c r="J9" s="100">
        <v>1517.6</v>
      </c>
      <c r="K9" s="100">
        <v>13411.5</v>
      </c>
      <c r="L9" s="100">
        <v>2400</v>
      </c>
      <c r="M9" s="100">
        <v>6673.6</v>
      </c>
      <c r="N9" s="100"/>
      <c r="O9" s="100"/>
      <c r="P9" s="100"/>
      <c r="Q9" s="100"/>
      <c r="R9" s="100"/>
      <c r="S9" s="4"/>
      <c r="T9" s="4"/>
      <c r="U9" s="4"/>
      <c r="V9" s="4"/>
      <c r="W9" s="4"/>
      <c r="X9" s="4"/>
      <c r="Y9" s="4"/>
      <c r="Z9" s="4"/>
      <c r="AA9" s="2"/>
      <c r="AB9" s="2"/>
      <c r="AC9" s="4">
        <f>SUM(I9:AB9)</f>
        <v>76670</v>
      </c>
      <c r="AD9" s="4">
        <f>H9-AC9</f>
        <v>0</v>
      </c>
    </row>
    <row r="10" spans="1:30" ht="30">
      <c r="A10" s="137">
        <f t="shared" si="2"/>
        <v>5</v>
      </c>
      <c r="B10" s="136">
        <v>901</v>
      </c>
      <c r="C10" s="27" t="s">
        <v>14</v>
      </c>
      <c r="D10" s="27" t="s">
        <v>16</v>
      </c>
      <c r="E10" s="27">
        <v>500</v>
      </c>
      <c r="F10" s="85" t="s">
        <v>17</v>
      </c>
      <c r="G10" s="70">
        <v>713.6</v>
      </c>
      <c r="H10" s="100">
        <v>1715</v>
      </c>
      <c r="I10" s="100">
        <v>1715</v>
      </c>
      <c r="J10" s="100"/>
      <c r="K10" s="100"/>
      <c r="L10" s="100"/>
      <c r="M10" s="100"/>
      <c r="N10" s="100"/>
      <c r="O10" s="100"/>
      <c r="P10" s="100"/>
      <c r="Q10" s="100"/>
      <c r="R10" s="100"/>
      <c r="S10" s="4"/>
      <c r="T10" s="4"/>
      <c r="U10" s="4"/>
      <c r="V10" s="4"/>
      <c r="W10" s="4"/>
      <c r="X10" s="4"/>
      <c r="Y10" s="4"/>
      <c r="Z10" s="4"/>
      <c r="AA10" s="2"/>
      <c r="AB10" s="2"/>
      <c r="AC10" s="4">
        <f aca="true" t="shared" si="3" ref="AC10:AC70">SUM(I10:AB10)</f>
        <v>1715</v>
      </c>
      <c r="AD10" s="4">
        <f aca="true" t="shared" si="4" ref="AD10:AD70">H10-AC10</f>
        <v>0</v>
      </c>
    </row>
    <row r="11" spans="1:30" ht="30">
      <c r="A11" s="164">
        <f t="shared" si="2"/>
        <v>6</v>
      </c>
      <c r="B11" s="136">
        <v>901</v>
      </c>
      <c r="C11" s="27" t="s">
        <v>18</v>
      </c>
      <c r="D11" s="27" t="s">
        <v>19</v>
      </c>
      <c r="E11" s="27">
        <v>500</v>
      </c>
      <c r="F11" s="85" t="s">
        <v>176</v>
      </c>
      <c r="G11" s="70">
        <v>1789.8</v>
      </c>
      <c r="H11" s="100"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4"/>
      <c r="T11" s="4"/>
      <c r="U11" s="4"/>
      <c r="V11" s="4"/>
      <c r="W11" s="4"/>
      <c r="X11" s="4"/>
      <c r="Y11" s="4"/>
      <c r="Z11" s="4"/>
      <c r="AA11" s="2"/>
      <c r="AB11" s="2"/>
      <c r="AC11" s="4">
        <f t="shared" si="3"/>
        <v>0</v>
      </c>
      <c r="AD11" s="4">
        <f t="shared" si="4"/>
        <v>0</v>
      </c>
    </row>
    <row r="12" spans="1:30" s="42" customFormat="1" ht="30">
      <c r="A12" s="137" t="e">
        <f>#REF!+1</f>
        <v>#REF!</v>
      </c>
      <c r="B12" s="136">
        <v>901</v>
      </c>
      <c r="C12" s="32" t="s">
        <v>277</v>
      </c>
      <c r="D12" s="32" t="s">
        <v>178</v>
      </c>
      <c r="E12" s="35" t="s">
        <v>191</v>
      </c>
      <c r="F12" s="38" t="s">
        <v>192</v>
      </c>
      <c r="G12" s="74">
        <v>93.1</v>
      </c>
      <c r="H12" s="108">
        <v>609.5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24"/>
      <c r="T12" s="124"/>
      <c r="U12" s="124"/>
      <c r="V12" s="124"/>
      <c r="W12" s="124"/>
      <c r="X12" s="124"/>
      <c r="Y12" s="124"/>
      <c r="Z12" s="124"/>
      <c r="AA12" s="41"/>
      <c r="AB12" s="41">
        <v>609.5</v>
      </c>
      <c r="AC12" s="4">
        <f t="shared" si="3"/>
        <v>609.5</v>
      </c>
      <c r="AD12" s="4">
        <f t="shared" si="4"/>
        <v>0</v>
      </c>
    </row>
    <row r="13" spans="1:30" ht="16.5" customHeight="1">
      <c r="A13" s="137" t="e">
        <f t="shared" si="2"/>
        <v>#REF!</v>
      </c>
      <c r="B13" s="136">
        <v>901</v>
      </c>
      <c r="C13" s="26" t="s">
        <v>277</v>
      </c>
      <c r="D13" s="27" t="s">
        <v>22</v>
      </c>
      <c r="E13" s="43" t="s">
        <v>23</v>
      </c>
      <c r="F13" s="85" t="s">
        <v>171</v>
      </c>
      <c r="G13" s="70">
        <v>6521.9</v>
      </c>
      <c r="H13" s="100">
        <v>7946</v>
      </c>
      <c r="I13" s="100">
        <v>6513.4</v>
      </c>
      <c r="J13" s="100">
        <v>316.1</v>
      </c>
      <c r="K13" s="100">
        <v>1116.5</v>
      </c>
      <c r="L13" s="100">
        <v>0</v>
      </c>
      <c r="M13" s="100">
        <v>0</v>
      </c>
      <c r="N13" s="100"/>
      <c r="O13" s="100"/>
      <c r="P13" s="100"/>
      <c r="Q13" s="100"/>
      <c r="R13" s="100"/>
      <c r="S13" s="4"/>
      <c r="T13" s="4"/>
      <c r="U13" s="4"/>
      <c r="V13" s="4"/>
      <c r="W13" s="4"/>
      <c r="X13" s="4"/>
      <c r="Y13" s="4"/>
      <c r="Z13" s="4"/>
      <c r="AA13" s="2"/>
      <c r="AB13" s="2"/>
      <c r="AC13" s="4">
        <f t="shared" si="3"/>
        <v>7946</v>
      </c>
      <c r="AD13" s="4">
        <f t="shared" si="4"/>
        <v>0</v>
      </c>
    </row>
    <row r="14" spans="1:30" ht="30">
      <c r="A14" s="137" t="e">
        <f t="shared" si="2"/>
        <v>#REF!</v>
      </c>
      <c r="B14" s="136">
        <v>901</v>
      </c>
      <c r="C14" s="26" t="s">
        <v>277</v>
      </c>
      <c r="D14" s="27" t="s">
        <v>24</v>
      </c>
      <c r="E14" s="43" t="s">
        <v>25</v>
      </c>
      <c r="F14" s="85" t="s">
        <v>188</v>
      </c>
      <c r="G14" s="70">
        <f>G15+G16</f>
        <v>2178.1</v>
      </c>
      <c r="H14" s="100">
        <v>2146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4"/>
      <c r="T14" s="4"/>
      <c r="U14" s="4"/>
      <c r="V14" s="4"/>
      <c r="W14" s="4"/>
      <c r="X14" s="4"/>
      <c r="Y14" s="4">
        <v>2146</v>
      </c>
      <c r="Z14" s="4"/>
      <c r="AA14" s="2"/>
      <c r="AB14" s="2"/>
      <c r="AC14" s="4">
        <f t="shared" si="3"/>
        <v>2146</v>
      </c>
      <c r="AD14" s="4">
        <f t="shared" si="4"/>
        <v>0</v>
      </c>
    </row>
    <row r="15" spans="1:30" ht="15">
      <c r="A15" s="137" t="e">
        <f t="shared" si="2"/>
        <v>#REF!</v>
      </c>
      <c r="B15" s="136">
        <v>901</v>
      </c>
      <c r="C15" s="27"/>
      <c r="D15" s="27"/>
      <c r="E15" s="27"/>
      <c r="F15" s="146" t="s">
        <v>26</v>
      </c>
      <c r="G15" s="76">
        <v>1872.6</v>
      </c>
      <c r="H15" s="103">
        <v>1800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4"/>
      <c r="T15" s="4"/>
      <c r="U15" s="4"/>
      <c r="V15" s="4"/>
      <c r="W15" s="4"/>
      <c r="X15" s="4"/>
      <c r="Y15" s="4"/>
      <c r="Z15" s="4"/>
      <c r="AA15" s="2"/>
      <c r="AB15" s="2"/>
      <c r="AC15" s="4"/>
      <c r="AD15" s="4"/>
    </row>
    <row r="16" spans="1:30" ht="15">
      <c r="A16" s="137" t="e">
        <f t="shared" si="2"/>
        <v>#REF!</v>
      </c>
      <c r="B16" s="136">
        <v>901</v>
      </c>
      <c r="C16" s="27"/>
      <c r="D16" s="27"/>
      <c r="E16" s="27"/>
      <c r="F16" s="146" t="s">
        <v>27</v>
      </c>
      <c r="G16" s="76">
        <v>305.5</v>
      </c>
      <c r="H16" s="103">
        <v>346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4"/>
      <c r="T16" s="4"/>
      <c r="U16" s="4"/>
      <c r="V16" s="4"/>
      <c r="W16" s="4"/>
      <c r="X16" s="4"/>
      <c r="Y16" s="4"/>
      <c r="Z16" s="4"/>
      <c r="AA16" s="2"/>
      <c r="AB16" s="2"/>
      <c r="AC16" s="4"/>
      <c r="AD16" s="4"/>
    </row>
    <row r="17" spans="1:30" s="40" customFormat="1" ht="38.25">
      <c r="A17" s="137" t="e">
        <f t="shared" si="2"/>
        <v>#REF!</v>
      </c>
      <c r="B17" s="136">
        <v>901</v>
      </c>
      <c r="C17" s="32" t="s">
        <v>277</v>
      </c>
      <c r="D17" s="32" t="s">
        <v>28</v>
      </c>
      <c r="E17" s="32">
        <v>500</v>
      </c>
      <c r="F17" s="38" t="s">
        <v>193</v>
      </c>
      <c r="G17" s="71">
        <v>836</v>
      </c>
      <c r="H17" s="107">
        <v>836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25"/>
      <c r="T17" s="125"/>
      <c r="U17" s="125"/>
      <c r="V17" s="125"/>
      <c r="W17" s="125"/>
      <c r="X17" s="125"/>
      <c r="Y17" s="125"/>
      <c r="Z17" s="125"/>
      <c r="AA17" s="39"/>
      <c r="AB17" s="39">
        <v>836</v>
      </c>
      <c r="AC17" s="4">
        <f t="shared" si="3"/>
        <v>836</v>
      </c>
      <c r="AD17" s="4">
        <f t="shared" si="4"/>
        <v>0</v>
      </c>
    </row>
    <row r="18" spans="1:30" s="9" customFormat="1" ht="30">
      <c r="A18" s="137" t="e">
        <f t="shared" si="2"/>
        <v>#REF!</v>
      </c>
      <c r="B18" s="136">
        <v>901</v>
      </c>
      <c r="C18" s="45" t="s">
        <v>29</v>
      </c>
      <c r="D18" s="45"/>
      <c r="E18" s="45"/>
      <c r="F18" s="36" t="s">
        <v>30</v>
      </c>
      <c r="G18" s="72">
        <f>SUM(G19:G25)</f>
        <v>68952.09999999999</v>
      </c>
      <c r="H18" s="72">
        <f aca="true" t="shared" si="5" ref="H18:AD18">SUM(H19:H26)</f>
        <v>64487.4</v>
      </c>
      <c r="I18" s="72">
        <f t="shared" si="5"/>
        <v>45827.4</v>
      </c>
      <c r="J18" s="72">
        <f t="shared" si="5"/>
        <v>1752.6999999999998</v>
      </c>
      <c r="K18" s="72">
        <f t="shared" si="5"/>
        <v>13072.3</v>
      </c>
      <c r="L18" s="72">
        <f t="shared" si="5"/>
        <v>340</v>
      </c>
      <c r="M18" s="72">
        <f t="shared" si="5"/>
        <v>0</v>
      </c>
      <c r="N18" s="72">
        <f t="shared" si="5"/>
        <v>0</v>
      </c>
      <c r="O18" s="72">
        <f t="shared" si="5"/>
        <v>0</v>
      </c>
      <c r="P18" s="72">
        <f t="shared" si="5"/>
        <v>0</v>
      </c>
      <c r="Q18" s="72">
        <f t="shared" si="5"/>
        <v>0</v>
      </c>
      <c r="R18" s="72">
        <f t="shared" si="5"/>
        <v>0</v>
      </c>
      <c r="S18" s="72">
        <f t="shared" si="5"/>
        <v>0</v>
      </c>
      <c r="T18" s="72">
        <f t="shared" si="5"/>
        <v>0</v>
      </c>
      <c r="U18" s="72">
        <f t="shared" si="5"/>
        <v>0</v>
      </c>
      <c r="V18" s="72">
        <f t="shared" si="5"/>
        <v>0</v>
      </c>
      <c r="W18" s="72">
        <f t="shared" si="5"/>
        <v>0</v>
      </c>
      <c r="X18" s="72">
        <f t="shared" si="5"/>
        <v>200</v>
      </c>
      <c r="Y18" s="72">
        <f t="shared" si="5"/>
        <v>0</v>
      </c>
      <c r="Z18" s="72">
        <f t="shared" si="5"/>
        <v>0</v>
      </c>
      <c r="AA18" s="72">
        <f t="shared" si="5"/>
        <v>3295</v>
      </c>
      <c r="AB18" s="72">
        <f t="shared" si="5"/>
        <v>0</v>
      </c>
      <c r="AC18" s="72">
        <f t="shared" si="5"/>
        <v>64487.40000000001</v>
      </c>
      <c r="AD18" s="72">
        <f t="shared" si="5"/>
        <v>0</v>
      </c>
    </row>
    <row r="19" spans="1:30" s="54" customFormat="1" ht="30">
      <c r="A19" s="137" t="e">
        <f t="shared" si="2"/>
        <v>#REF!</v>
      </c>
      <c r="B19" s="136">
        <v>901</v>
      </c>
      <c r="C19" s="51" t="s">
        <v>71</v>
      </c>
      <c r="D19" s="51" t="s">
        <v>72</v>
      </c>
      <c r="E19" s="51"/>
      <c r="F19" s="55" t="s">
        <v>231</v>
      </c>
      <c r="G19" s="73">
        <v>54935.6</v>
      </c>
      <c r="H19" s="102">
        <v>49806.5</v>
      </c>
      <c r="I19" s="102">
        <v>37190.3</v>
      </c>
      <c r="J19" s="102">
        <v>1396.3</v>
      </c>
      <c r="K19" s="102">
        <v>11219.9</v>
      </c>
      <c r="L19" s="102">
        <v>0</v>
      </c>
      <c r="M19" s="102">
        <v>0</v>
      </c>
      <c r="N19" s="102"/>
      <c r="O19" s="102"/>
      <c r="P19" s="102"/>
      <c r="Q19" s="102"/>
      <c r="R19" s="102"/>
      <c r="S19" s="56"/>
      <c r="T19" s="118"/>
      <c r="U19" s="118"/>
      <c r="V19" s="118"/>
      <c r="W19" s="118"/>
      <c r="X19" s="118"/>
      <c r="Y19" s="118"/>
      <c r="Z19" s="118"/>
      <c r="AA19" s="53"/>
      <c r="AB19" s="53"/>
      <c r="AC19" s="4">
        <f t="shared" si="3"/>
        <v>49806.50000000001</v>
      </c>
      <c r="AD19" s="4">
        <f t="shared" si="4"/>
        <v>0</v>
      </c>
    </row>
    <row r="20" spans="1:30" ht="30">
      <c r="A20" s="137" t="e">
        <f t="shared" si="2"/>
        <v>#REF!</v>
      </c>
      <c r="B20" s="136">
        <v>901</v>
      </c>
      <c r="C20" s="27" t="s">
        <v>31</v>
      </c>
      <c r="D20" s="27" t="s">
        <v>32</v>
      </c>
      <c r="E20" s="27">
        <v>500</v>
      </c>
      <c r="F20" s="85" t="s">
        <v>348</v>
      </c>
      <c r="G20" s="70">
        <v>1525.2</v>
      </c>
      <c r="H20" s="100">
        <v>200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4"/>
      <c r="T20" s="4"/>
      <c r="U20" s="4"/>
      <c r="V20" s="4"/>
      <c r="W20" s="4"/>
      <c r="X20" s="4">
        <v>200</v>
      </c>
      <c r="Y20" s="4"/>
      <c r="Z20" s="4"/>
      <c r="AA20" s="2"/>
      <c r="AB20" s="2"/>
      <c r="AC20" s="4">
        <f t="shared" si="3"/>
        <v>200</v>
      </c>
      <c r="AD20" s="4">
        <f t="shared" si="4"/>
        <v>0</v>
      </c>
    </row>
    <row r="21" spans="1:30" ht="30">
      <c r="A21" s="137" t="e">
        <f t="shared" si="2"/>
        <v>#REF!</v>
      </c>
      <c r="B21" s="136">
        <v>901</v>
      </c>
      <c r="C21" s="27" t="s">
        <v>31</v>
      </c>
      <c r="D21" s="27" t="s">
        <v>33</v>
      </c>
      <c r="E21" s="43" t="s">
        <v>23</v>
      </c>
      <c r="F21" s="85" t="s">
        <v>34</v>
      </c>
      <c r="G21" s="70">
        <v>11001.3</v>
      </c>
      <c r="H21" s="100">
        <v>11185.9</v>
      </c>
      <c r="I21" s="100">
        <v>8637.1</v>
      </c>
      <c r="J21" s="100">
        <v>356.4</v>
      </c>
      <c r="K21" s="100">
        <v>1852.4</v>
      </c>
      <c r="L21" s="100">
        <v>340</v>
      </c>
      <c r="M21" s="100">
        <v>0</v>
      </c>
      <c r="N21" s="100"/>
      <c r="O21" s="100"/>
      <c r="P21" s="100"/>
      <c r="Q21" s="100"/>
      <c r="R21" s="100"/>
      <c r="S21" s="4"/>
      <c r="T21" s="4"/>
      <c r="U21" s="4"/>
      <c r="V21" s="4"/>
      <c r="W21" s="4"/>
      <c r="X21" s="4"/>
      <c r="Y21" s="4"/>
      <c r="Z21" s="4"/>
      <c r="AA21" s="2"/>
      <c r="AB21" s="2"/>
      <c r="AC21" s="4">
        <f t="shared" si="3"/>
        <v>11185.9</v>
      </c>
      <c r="AD21" s="4">
        <f t="shared" si="4"/>
        <v>0</v>
      </c>
    </row>
    <row r="22" spans="1:30" ht="30">
      <c r="A22" s="137" t="e">
        <f aca="true" t="shared" si="6" ref="A22:A27">A21+1</f>
        <v>#REF!</v>
      </c>
      <c r="B22" s="136">
        <v>901</v>
      </c>
      <c r="C22" s="26" t="s">
        <v>194</v>
      </c>
      <c r="D22" s="26" t="s">
        <v>195</v>
      </c>
      <c r="E22" s="28" t="s">
        <v>196</v>
      </c>
      <c r="F22" s="85" t="s">
        <v>197</v>
      </c>
      <c r="G22" s="70">
        <v>546</v>
      </c>
      <c r="H22" s="100">
        <f>1037.9+104</f>
        <v>1141.9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4"/>
      <c r="T22" s="4"/>
      <c r="U22" s="4"/>
      <c r="V22" s="4"/>
      <c r="W22" s="4"/>
      <c r="X22" s="4"/>
      <c r="Y22" s="4"/>
      <c r="Z22" s="4"/>
      <c r="AA22" s="2">
        <v>1141.9</v>
      </c>
      <c r="AB22" s="2"/>
      <c r="AC22" s="4">
        <f>SUM(I22:AB22)</f>
        <v>1141.9</v>
      </c>
      <c r="AD22" s="4">
        <f>H22-AC22</f>
        <v>0</v>
      </c>
    </row>
    <row r="23" spans="1:30" ht="30">
      <c r="A23" s="137" t="e">
        <f t="shared" si="6"/>
        <v>#REF!</v>
      </c>
      <c r="B23" s="136">
        <v>901</v>
      </c>
      <c r="C23" s="26" t="s">
        <v>198</v>
      </c>
      <c r="D23" s="26" t="s">
        <v>279</v>
      </c>
      <c r="E23" s="28" t="s">
        <v>196</v>
      </c>
      <c r="F23" s="85" t="s">
        <v>280</v>
      </c>
      <c r="G23" s="70">
        <v>0</v>
      </c>
      <c r="H23" s="100">
        <v>158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4"/>
      <c r="T23" s="4"/>
      <c r="U23" s="4"/>
      <c r="V23" s="4"/>
      <c r="W23" s="4"/>
      <c r="X23" s="4"/>
      <c r="Y23" s="4"/>
      <c r="Z23" s="4"/>
      <c r="AA23" s="2">
        <v>158</v>
      </c>
      <c r="AB23" s="2"/>
      <c r="AC23" s="4">
        <f>SUM(I23:AB23)</f>
        <v>158</v>
      </c>
      <c r="AD23" s="4">
        <f>H23-AC23</f>
        <v>0</v>
      </c>
    </row>
    <row r="24" spans="1:30" ht="30">
      <c r="A24" s="137" t="e">
        <f t="shared" si="6"/>
        <v>#REF!</v>
      </c>
      <c r="B24" s="136">
        <v>901</v>
      </c>
      <c r="C24" s="26" t="s">
        <v>198</v>
      </c>
      <c r="D24" s="26" t="s">
        <v>199</v>
      </c>
      <c r="E24" s="28" t="s">
        <v>25</v>
      </c>
      <c r="F24" s="85" t="s">
        <v>201</v>
      </c>
      <c r="G24" s="70">
        <v>892.7</v>
      </c>
      <c r="H24" s="100">
        <v>926.6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4"/>
      <c r="T24" s="4"/>
      <c r="U24" s="4"/>
      <c r="V24" s="4"/>
      <c r="W24" s="4"/>
      <c r="X24" s="4"/>
      <c r="Y24" s="4"/>
      <c r="Z24" s="4"/>
      <c r="AA24" s="2">
        <v>926.6</v>
      </c>
      <c r="AB24" s="2"/>
      <c r="AC24" s="4">
        <f>SUM(I24:AB24)</f>
        <v>926.6</v>
      </c>
      <c r="AD24" s="4">
        <f>H24-AC24</f>
        <v>0</v>
      </c>
    </row>
    <row r="25" spans="1:30" ht="30">
      <c r="A25" s="137" t="e">
        <f t="shared" si="6"/>
        <v>#REF!</v>
      </c>
      <c r="B25" s="136">
        <v>901</v>
      </c>
      <c r="C25" s="26" t="s">
        <v>198</v>
      </c>
      <c r="D25" s="26" t="s">
        <v>200</v>
      </c>
      <c r="E25" s="28" t="s">
        <v>196</v>
      </c>
      <c r="F25" s="85" t="s">
        <v>202</v>
      </c>
      <c r="G25" s="70">
        <v>51.3</v>
      </c>
      <c r="H25" s="100">
        <f>37.3+1005</f>
        <v>1042.3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4"/>
      <c r="T25" s="4"/>
      <c r="U25" s="4"/>
      <c r="V25" s="4"/>
      <c r="W25" s="4"/>
      <c r="X25" s="4"/>
      <c r="Y25" s="4"/>
      <c r="Z25" s="4"/>
      <c r="AA25" s="2">
        <v>1042.3</v>
      </c>
      <c r="AB25" s="2"/>
      <c r="AC25" s="4">
        <f>SUM(I25:AB25)</f>
        <v>1042.3</v>
      </c>
      <c r="AD25" s="4">
        <f>H25-AC25</f>
        <v>0</v>
      </c>
    </row>
    <row r="26" spans="1:30" ht="30">
      <c r="A26" s="137" t="e">
        <f t="shared" si="6"/>
        <v>#REF!</v>
      </c>
      <c r="B26" s="136">
        <v>901</v>
      </c>
      <c r="C26" s="26" t="s">
        <v>198</v>
      </c>
      <c r="D26" s="26" t="s">
        <v>239</v>
      </c>
      <c r="E26" s="28" t="s">
        <v>196</v>
      </c>
      <c r="F26" s="85" t="s">
        <v>334</v>
      </c>
      <c r="G26" s="70">
        <v>0</v>
      </c>
      <c r="H26" s="100">
        <v>26.2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4"/>
      <c r="T26" s="4"/>
      <c r="U26" s="4"/>
      <c r="V26" s="4"/>
      <c r="W26" s="4"/>
      <c r="X26" s="4"/>
      <c r="Y26" s="4"/>
      <c r="Z26" s="4"/>
      <c r="AA26" s="2">
        <v>26.2</v>
      </c>
      <c r="AB26" s="2"/>
      <c r="AC26" s="4">
        <f>SUM(I26:AB26)</f>
        <v>26.2</v>
      </c>
      <c r="AD26" s="4">
        <f>H26-AC26</f>
        <v>0</v>
      </c>
    </row>
    <row r="27" spans="1:30" s="9" customFormat="1" ht="30">
      <c r="A27" s="137" t="e">
        <f t="shared" si="6"/>
        <v>#REF!</v>
      </c>
      <c r="B27" s="136">
        <v>901</v>
      </c>
      <c r="C27" s="45" t="s">
        <v>35</v>
      </c>
      <c r="D27" s="45"/>
      <c r="E27" s="45"/>
      <c r="F27" s="36" t="s">
        <v>36</v>
      </c>
      <c r="G27" s="72">
        <f>SUM(G28:G33)</f>
        <v>15403.300000000001</v>
      </c>
      <c r="H27" s="72">
        <f>SUM(H28:H33)</f>
        <v>17068.100000000002</v>
      </c>
      <c r="I27" s="72">
        <f aca="true" t="shared" si="7" ref="I27:AD27">SUM(I28:I33)</f>
        <v>0</v>
      </c>
      <c r="J27" s="72">
        <f t="shared" si="7"/>
        <v>0</v>
      </c>
      <c r="K27" s="72">
        <f t="shared" si="7"/>
        <v>0</v>
      </c>
      <c r="L27" s="72">
        <f t="shared" si="7"/>
        <v>0</v>
      </c>
      <c r="M27" s="72">
        <f t="shared" si="7"/>
        <v>0</v>
      </c>
      <c r="N27" s="72">
        <f t="shared" si="7"/>
        <v>0</v>
      </c>
      <c r="O27" s="72">
        <f t="shared" si="7"/>
        <v>0</v>
      </c>
      <c r="P27" s="72">
        <f t="shared" si="7"/>
        <v>0</v>
      </c>
      <c r="Q27" s="72">
        <f t="shared" si="7"/>
        <v>0</v>
      </c>
      <c r="R27" s="72">
        <f t="shared" si="7"/>
        <v>0</v>
      </c>
      <c r="S27" s="72">
        <f t="shared" si="7"/>
        <v>0</v>
      </c>
      <c r="T27" s="72">
        <f t="shared" si="7"/>
        <v>0</v>
      </c>
      <c r="U27" s="72">
        <f t="shared" si="7"/>
        <v>0</v>
      </c>
      <c r="V27" s="72">
        <f t="shared" si="7"/>
        <v>0</v>
      </c>
      <c r="W27" s="72">
        <f t="shared" si="7"/>
        <v>0</v>
      </c>
      <c r="X27" s="72">
        <f t="shared" si="7"/>
        <v>4758</v>
      </c>
      <c r="Y27" s="72">
        <f t="shared" si="7"/>
        <v>9785</v>
      </c>
      <c r="Z27" s="72">
        <f t="shared" si="7"/>
        <v>0</v>
      </c>
      <c r="AA27" s="72">
        <f t="shared" si="7"/>
        <v>1794.3999999999999</v>
      </c>
      <c r="AB27" s="72">
        <f t="shared" si="7"/>
        <v>730.7</v>
      </c>
      <c r="AC27" s="72">
        <f t="shared" si="7"/>
        <v>17068.100000000002</v>
      </c>
      <c r="AD27" s="72">
        <f t="shared" si="7"/>
        <v>0</v>
      </c>
    </row>
    <row r="28" spans="1:30" ht="30">
      <c r="A28" s="137" t="e">
        <f t="shared" si="2"/>
        <v>#REF!</v>
      </c>
      <c r="B28" s="136">
        <v>901</v>
      </c>
      <c r="C28" s="27" t="s">
        <v>37</v>
      </c>
      <c r="D28" s="27" t="s">
        <v>38</v>
      </c>
      <c r="E28" s="43" t="s">
        <v>25</v>
      </c>
      <c r="F28" s="85" t="s">
        <v>39</v>
      </c>
      <c r="G28" s="70">
        <v>10780.1</v>
      </c>
      <c r="H28" s="100">
        <v>9785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4"/>
      <c r="T28" s="4"/>
      <c r="U28" s="4"/>
      <c r="V28" s="4"/>
      <c r="W28" s="4"/>
      <c r="X28" s="4"/>
      <c r="Y28" s="4">
        <v>9785</v>
      </c>
      <c r="Z28" s="4"/>
      <c r="AA28" s="2"/>
      <c r="AB28" s="2"/>
      <c r="AC28" s="4">
        <f t="shared" si="3"/>
        <v>9785</v>
      </c>
      <c r="AD28" s="4">
        <f t="shared" si="4"/>
        <v>0</v>
      </c>
    </row>
    <row r="29" spans="1:30" s="34" customFormat="1" ht="30">
      <c r="A29" s="137" t="e">
        <f t="shared" si="2"/>
        <v>#REF!</v>
      </c>
      <c r="B29" s="136">
        <v>901</v>
      </c>
      <c r="C29" s="32" t="s">
        <v>281</v>
      </c>
      <c r="D29" s="32" t="s">
        <v>282</v>
      </c>
      <c r="E29" s="35" t="s">
        <v>191</v>
      </c>
      <c r="F29" s="38" t="s">
        <v>283</v>
      </c>
      <c r="G29" s="74">
        <v>0</v>
      </c>
      <c r="H29" s="108">
        <v>48.7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20"/>
      <c r="T29" s="120"/>
      <c r="U29" s="120"/>
      <c r="V29" s="120"/>
      <c r="W29" s="120"/>
      <c r="X29" s="120"/>
      <c r="Y29" s="120"/>
      <c r="Z29" s="120"/>
      <c r="AA29" s="33"/>
      <c r="AB29" s="33">
        <v>48.7</v>
      </c>
      <c r="AC29" s="4">
        <f t="shared" si="3"/>
        <v>48.7</v>
      </c>
      <c r="AD29" s="4">
        <f t="shared" si="4"/>
        <v>0</v>
      </c>
    </row>
    <row r="30" spans="1:30" ht="30">
      <c r="A30" s="137" t="e">
        <f t="shared" si="2"/>
        <v>#REF!</v>
      </c>
      <c r="B30" s="136">
        <v>901</v>
      </c>
      <c r="C30" s="27" t="s">
        <v>40</v>
      </c>
      <c r="D30" s="27" t="s">
        <v>41</v>
      </c>
      <c r="E30" s="27">
        <v>500</v>
      </c>
      <c r="F30" s="85" t="s">
        <v>42</v>
      </c>
      <c r="G30" s="70">
        <v>3288</v>
      </c>
      <c r="H30" s="100">
        <v>4758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4"/>
      <c r="T30" s="156"/>
      <c r="U30" s="4"/>
      <c r="V30" s="4"/>
      <c r="W30" s="4"/>
      <c r="X30" s="4">
        <v>4758</v>
      </c>
      <c r="Y30" s="4"/>
      <c r="Z30" s="4"/>
      <c r="AA30" s="2"/>
      <c r="AB30" s="2"/>
      <c r="AC30" s="4">
        <f t="shared" si="3"/>
        <v>4758</v>
      </c>
      <c r="AD30" s="4">
        <f t="shared" si="4"/>
        <v>0</v>
      </c>
    </row>
    <row r="31" spans="1:30" s="34" customFormat="1" ht="30">
      <c r="A31" s="137" t="e">
        <f t="shared" si="2"/>
        <v>#REF!</v>
      </c>
      <c r="B31" s="136">
        <v>901</v>
      </c>
      <c r="C31" s="32" t="s">
        <v>40</v>
      </c>
      <c r="D31" s="32" t="s">
        <v>284</v>
      </c>
      <c r="E31" s="32">
        <v>500</v>
      </c>
      <c r="F31" s="38" t="s">
        <v>285</v>
      </c>
      <c r="G31" s="74">
        <v>0</v>
      </c>
      <c r="H31" s="108">
        <v>682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20"/>
      <c r="T31" s="157"/>
      <c r="U31" s="120"/>
      <c r="V31" s="120"/>
      <c r="W31" s="120"/>
      <c r="X31" s="120"/>
      <c r="Y31" s="120"/>
      <c r="Z31" s="120"/>
      <c r="AA31" s="33"/>
      <c r="AB31" s="33">
        <v>682</v>
      </c>
      <c r="AC31" s="4">
        <f t="shared" si="3"/>
        <v>682</v>
      </c>
      <c r="AD31" s="4">
        <f t="shared" si="4"/>
        <v>0</v>
      </c>
    </row>
    <row r="32" spans="1:30" s="54" customFormat="1" ht="30">
      <c r="A32" s="137" t="e">
        <f t="shared" si="2"/>
        <v>#REF!</v>
      </c>
      <c r="B32" s="136">
        <v>901</v>
      </c>
      <c r="C32" s="50" t="s">
        <v>40</v>
      </c>
      <c r="D32" s="50" t="s">
        <v>232</v>
      </c>
      <c r="E32" s="28" t="s">
        <v>196</v>
      </c>
      <c r="F32" s="116" t="s">
        <v>286</v>
      </c>
      <c r="G32" s="75">
        <v>0</v>
      </c>
      <c r="H32" s="109">
        <v>194.6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8"/>
      <c r="T32" s="158"/>
      <c r="U32" s="118"/>
      <c r="V32" s="118"/>
      <c r="W32" s="118"/>
      <c r="X32" s="118"/>
      <c r="Y32" s="118"/>
      <c r="Z32" s="118"/>
      <c r="AA32" s="53">
        <v>194.6</v>
      </c>
      <c r="AB32" s="53"/>
      <c r="AC32" s="4">
        <f t="shared" si="3"/>
        <v>194.6</v>
      </c>
      <c r="AD32" s="4">
        <f t="shared" si="4"/>
        <v>0</v>
      </c>
    </row>
    <row r="33" spans="1:30" ht="30">
      <c r="A33" s="137" t="e">
        <f t="shared" si="2"/>
        <v>#REF!</v>
      </c>
      <c r="B33" s="136">
        <v>901</v>
      </c>
      <c r="C33" s="27" t="s">
        <v>40</v>
      </c>
      <c r="D33" s="26" t="s">
        <v>203</v>
      </c>
      <c r="E33" s="43" t="s">
        <v>25</v>
      </c>
      <c r="F33" s="85" t="s">
        <v>204</v>
      </c>
      <c r="G33" s="70">
        <v>1335.2</v>
      </c>
      <c r="H33" s="100">
        <v>1599.8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4"/>
      <c r="T33" s="156"/>
      <c r="U33" s="4"/>
      <c r="V33" s="4"/>
      <c r="W33" s="4"/>
      <c r="X33" s="4"/>
      <c r="Y33" s="4"/>
      <c r="Z33" s="4"/>
      <c r="AA33" s="2">
        <v>1599.8</v>
      </c>
      <c r="AB33" s="2"/>
      <c r="AC33" s="4">
        <f t="shared" si="3"/>
        <v>1599.8</v>
      </c>
      <c r="AD33" s="4">
        <f t="shared" si="4"/>
        <v>0</v>
      </c>
    </row>
    <row r="34" spans="1:30" s="9" customFormat="1" ht="30">
      <c r="A34" s="137" t="e">
        <f t="shared" si="2"/>
        <v>#REF!</v>
      </c>
      <c r="B34" s="136">
        <v>901</v>
      </c>
      <c r="C34" s="45" t="s">
        <v>43</v>
      </c>
      <c r="D34" s="45"/>
      <c r="E34" s="45"/>
      <c r="F34" s="36" t="s">
        <v>44</v>
      </c>
      <c r="G34" s="72">
        <f>SUM(G35:G44)</f>
        <v>280687.3</v>
      </c>
      <c r="H34" s="72">
        <f>SUM(H35:H44)</f>
        <v>286646.3</v>
      </c>
      <c r="I34" s="72">
        <f aca="true" t="shared" si="8" ref="I34:AB34">SUM(I35:I44)</f>
        <v>0</v>
      </c>
      <c r="J34" s="72">
        <f t="shared" si="8"/>
        <v>0</v>
      </c>
      <c r="K34" s="72">
        <f t="shared" si="8"/>
        <v>0</v>
      </c>
      <c r="L34" s="72">
        <f t="shared" si="8"/>
        <v>0</v>
      </c>
      <c r="M34" s="72">
        <f t="shared" si="8"/>
        <v>0</v>
      </c>
      <c r="N34" s="72">
        <f t="shared" si="8"/>
        <v>0</v>
      </c>
      <c r="O34" s="72">
        <f t="shared" si="8"/>
        <v>0</v>
      </c>
      <c r="P34" s="72">
        <f t="shared" si="8"/>
        <v>0</v>
      </c>
      <c r="Q34" s="72">
        <f t="shared" si="8"/>
        <v>0</v>
      </c>
      <c r="R34" s="72">
        <f t="shared" si="8"/>
        <v>0</v>
      </c>
      <c r="S34" s="72">
        <f t="shared" si="8"/>
        <v>0</v>
      </c>
      <c r="T34" s="72">
        <f t="shared" si="8"/>
        <v>0</v>
      </c>
      <c r="U34" s="72">
        <f t="shared" si="8"/>
        <v>0</v>
      </c>
      <c r="V34" s="72">
        <f t="shared" si="8"/>
        <v>0</v>
      </c>
      <c r="W34" s="72">
        <f t="shared" si="8"/>
        <v>126122</v>
      </c>
      <c r="X34" s="72">
        <f t="shared" si="8"/>
        <v>0</v>
      </c>
      <c r="Y34" s="72">
        <f t="shared" si="8"/>
        <v>0</v>
      </c>
      <c r="Z34" s="72">
        <f t="shared" si="8"/>
        <v>0</v>
      </c>
      <c r="AA34" s="72">
        <f t="shared" si="8"/>
        <v>7016.3</v>
      </c>
      <c r="AB34" s="72">
        <f t="shared" si="8"/>
        <v>153508</v>
      </c>
      <c r="AC34" s="4">
        <f t="shared" si="3"/>
        <v>286646.3</v>
      </c>
      <c r="AD34" s="4">
        <f t="shared" si="4"/>
        <v>0</v>
      </c>
    </row>
    <row r="35" spans="1:30" ht="75">
      <c r="A35" s="137" t="e">
        <f t="shared" si="2"/>
        <v>#REF!</v>
      </c>
      <c r="B35" s="136">
        <v>901</v>
      </c>
      <c r="C35" s="26" t="s">
        <v>206</v>
      </c>
      <c r="D35" s="46" t="s">
        <v>205</v>
      </c>
      <c r="E35" s="43" t="s">
        <v>25</v>
      </c>
      <c r="F35" s="37" t="s">
        <v>47</v>
      </c>
      <c r="G35" s="70">
        <f>10273.5+48.3+39177.7</f>
        <v>49499.5</v>
      </c>
      <c r="H35" s="100">
        <v>0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4"/>
      <c r="T35" s="4"/>
      <c r="U35" s="4"/>
      <c r="V35" s="4"/>
      <c r="W35" s="4"/>
      <c r="X35" s="4"/>
      <c r="Y35" s="4"/>
      <c r="Z35" s="4"/>
      <c r="AA35" s="2"/>
      <c r="AB35" s="2"/>
      <c r="AC35" s="4">
        <f t="shared" si="3"/>
        <v>0</v>
      </c>
      <c r="AD35" s="4">
        <f t="shared" si="4"/>
        <v>0</v>
      </c>
    </row>
    <row r="36" spans="1:30" ht="30">
      <c r="A36" s="137" t="e">
        <f t="shared" si="2"/>
        <v>#REF!</v>
      </c>
      <c r="B36" s="136">
        <v>901</v>
      </c>
      <c r="C36" s="26" t="s">
        <v>89</v>
      </c>
      <c r="D36" s="46" t="s">
        <v>207</v>
      </c>
      <c r="E36" s="28" t="s">
        <v>46</v>
      </c>
      <c r="F36" s="37" t="s">
        <v>208</v>
      </c>
      <c r="G36" s="70">
        <v>2858.6</v>
      </c>
      <c r="H36" s="100">
        <v>500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4"/>
      <c r="T36" s="4"/>
      <c r="U36" s="4"/>
      <c r="V36" s="4"/>
      <c r="W36" s="4">
        <v>500</v>
      </c>
      <c r="X36" s="4"/>
      <c r="Y36" s="4"/>
      <c r="Z36" s="4"/>
      <c r="AA36" s="2"/>
      <c r="AB36" s="2"/>
      <c r="AC36" s="4">
        <f t="shared" si="3"/>
        <v>500</v>
      </c>
      <c r="AD36" s="4">
        <f t="shared" si="4"/>
        <v>0</v>
      </c>
    </row>
    <row r="37" spans="1:30" ht="30">
      <c r="A37" s="137" t="e">
        <f t="shared" si="2"/>
        <v>#REF!</v>
      </c>
      <c r="B37" s="136">
        <v>901</v>
      </c>
      <c r="C37" s="26" t="s">
        <v>209</v>
      </c>
      <c r="D37" s="46" t="s">
        <v>207</v>
      </c>
      <c r="E37" s="28" t="s">
        <v>46</v>
      </c>
      <c r="F37" s="37" t="s">
        <v>208</v>
      </c>
      <c r="G37" s="70">
        <v>99828.3</v>
      </c>
      <c r="H37" s="100">
        <v>124642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4"/>
      <c r="T37" s="4"/>
      <c r="U37" s="4"/>
      <c r="V37" s="4"/>
      <c r="W37" s="4">
        <v>124642</v>
      </c>
      <c r="X37" s="4"/>
      <c r="Y37" s="4"/>
      <c r="Z37" s="4"/>
      <c r="AA37" s="2"/>
      <c r="AB37" s="2"/>
      <c r="AC37" s="4">
        <f t="shared" si="3"/>
        <v>124642</v>
      </c>
      <c r="AD37" s="4">
        <f t="shared" si="4"/>
        <v>0</v>
      </c>
    </row>
    <row r="38" spans="1:30" ht="30">
      <c r="A38" s="137" t="e">
        <f t="shared" si="2"/>
        <v>#REF!</v>
      </c>
      <c r="B38" s="136">
        <v>901</v>
      </c>
      <c r="C38" s="26" t="s">
        <v>209</v>
      </c>
      <c r="D38" s="46" t="s">
        <v>210</v>
      </c>
      <c r="E38" s="28" t="s">
        <v>46</v>
      </c>
      <c r="F38" s="37" t="s">
        <v>211</v>
      </c>
      <c r="G38" s="70">
        <v>500</v>
      </c>
      <c r="H38" s="100">
        <v>980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4"/>
      <c r="T38" s="4"/>
      <c r="U38" s="4"/>
      <c r="V38" s="4"/>
      <c r="W38" s="4">
        <v>980</v>
      </c>
      <c r="X38" s="4"/>
      <c r="Y38" s="4"/>
      <c r="Z38" s="4"/>
      <c r="AA38" s="2"/>
      <c r="AB38" s="2"/>
      <c r="AC38" s="4">
        <f t="shared" si="3"/>
        <v>980</v>
      </c>
      <c r="AD38" s="4">
        <f t="shared" si="4"/>
        <v>0</v>
      </c>
    </row>
    <row r="39" spans="1:30" s="34" customFormat="1" ht="30">
      <c r="A39" s="137" t="e">
        <f t="shared" si="2"/>
        <v>#REF!</v>
      </c>
      <c r="B39" s="136">
        <v>901</v>
      </c>
      <c r="C39" s="32" t="s">
        <v>209</v>
      </c>
      <c r="D39" s="49" t="s">
        <v>287</v>
      </c>
      <c r="E39" s="35" t="s">
        <v>46</v>
      </c>
      <c r="F39" s="86" t="s">
        <v>212</v>
      </c>
      <c r="G39" s="74">
        <v>1100</v>
      </c>
      <c r="H39" s="108">
        <v>2500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20"/>
      <c r="T39" s="120"/>
      <c r="U39" s="120"/>
      <c r="V39" s="120"/>
      <c r="W39" s="120"/>
      <c r="X39" s="120"/>
      <c r="Y39" s="120"/>
      <c r="Z39" s="120"/>
      <c r="AA39" s="33"/>
      <c r="AB39" s="33">
        <v>2500</v>
      </c>
      <c r="AC39" s="4">
        <f t="shared" si="3"/>
        <v>2500</v>
      </c>
      <c r="AD39" s="4">
        <f t="shared" si="4"/>
        <v>0</v>
      </c>
    </row>
    <row r="40" spans="1:30" s="34" customFormat="1" ht="30">
      <c r="A40" s="137" t="e">
        <f t="shared" si="2"/>
        <v>#REF!</v>
      </c>
      <c r="B40" s="136">
        <v>901</v>
      </c>
      <c r="C40" s="32" t="s">
        <v>209</v>
      </c>
      <c r="D40" s="49" t="s">
        <v>213</v>
      </c>
      <c r="E40" s="35" t="s">
        <v>46</v>
      </c>
      <c r="F40" s="86" t="s">
        <v>214</v>
      </c>
      <c r="G40" s="74">
        <v>5400</v>
      </c>
      <c r="H40" s="108">
        <v>26254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20"/>
      <c r="T40" s="120"/>
      <c r="U40" s="120"/>
      <c r="V40" s="120"/>
      <c r="W40" s="120"/>
      <c r="X40" s="120"/>
      <c r="Y40" s="120"/>
      <c r="Z40" s="120"/>
      <c r="AA40" s="33"/>
      <c r="AB40" s="33">
        <v>26254</v>
      </c>
      <c r="AC40" s="4">
        <f t="shared" si="3"/>
        <v>26254</v>
      </c>
      <c r="AD40" s="4">
        <f t="shared" si="4"/>
        <v>0</v>
      </c>
    </row>
    <row r="41" spans="1:30" s="54" customFormat="1" ht="30">
      <c r="A41" s="137" t="e">
        <f t="shared" si="2"/>
        <v>#REF!</v>
      </c>
      <c r="B41" s="136">
        <v>901</v>
      </c>
      <c r="C41" s="50" t="s">
        <v>209</v>
      </c>
      <c r="D41" s="51" t="s">
        <v>215</v>
      </c>
      <c r="E41" s="52" t="s">
        <v>25</v>
      </c>
      <c r="F41" s="55" t="s">
        <v>216</v>
      </c>
      <c r="G41" s="75">
        <v>14217.5</v>
      </c>
      <c r="H41" s="109">
        <v>934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8"/>
      <c r="T41" s="118"/>
      <c r="U41" s="118"/>
      <c r="V41" s="118"/>
      <c r="W41" s="118"/>
      <c r="X41" s="118"/>
      <c r="Y41" s="118"/>
      <c r="Z41" s="118"/>
      <c r="AA41" s="53">
        <v>934</v>
      </c>
      <c r="AB41" s="53"/>
      <c r="AC41" s="4">
        <f t="shared" si="3"/>
        <v>934</v>
      </c>
      <c r="AD41" s="4">
        <f t="shared" si="4"/>
        <v>0</v>
      </c>
    </row>
    <row r="42" spans="1:30" s="54" customFormat="1" ht="30">
      <c r="A42" s="137" t="e">
        <f t="shared" si="2"/>
        <v>#REF!</v>
      </c>
      <c r="B42" s="136">
        <v>901</v>
      </c>
      <c r="C42" s="50" t="s">
        <v>209</v>
      </c>
      <c r="D42" s="51" t="s">
        <v>217</v>
      </c>
      <c r="E42" s="52" t="s">
        <v>46</v>
      </c>
      <c r="F42" s="55" t="s">
        <v>218</v>
      </c>
      <c r="G42" s="75">
        <v>600</v>
      </c>
      <c r="H42" s="109">
        <v>6082.3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8"/>
      <c r="T42" s="118"/>
      <c r="U42" s="118"/>
      <c r="V42" s="118"/>
      <c r="W42" s="118"/>
      <c r="X42" s="118"/>
      <c r="Y42" s="118"/>
      <c r="Z42" s="118"/>
      <c r="AA42" s="53">
        <v>6082.3</v>
      </c>
      <c r="AB42" s="53"/>
      <c r="AC42" s="4">
        <f t="shared" si="3"/>
        <v>6082.3</v>
      </c>
      <c r="AD42" s="4">
        <f t="shared" si="4"/>
        <v>0</v>
      </c>
    </row>
    <row r="43" spans="1:30" s="54" customFormat="1" ht="30">
      <c r="A43" s="137" t="e">
        <f t="shared" si="2"/>
        <v>#REF!</v>
      </c>
      <c r="B43" s="136">
        <v>901</v>
      </c>
      <c r="C43" s="50" t="s">
        <v>92</v>
      </c>
      <c r="D43" s="51" t="s">
        <v>219</v>
      </c>
      <c r="E43" s="52" t="s">
        <v>25</v>
      </c>
      <c r="F43" s="55" t="s">
        <v>220</v>
      </c>
      <c r="G43" s="75">
        <v>2690.4</v>
      </c>
      <c r="H43" s="109">
        <v>0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8"/>
      <c r="T43" s="118"/>
      <c r="U43" s="118"/>
      <c r="V43" s="118"/>
      <c r="W43" s="118"/>
      <c r="X43" s="118"/>
      <c r="Y43" s="118"/>
      <c r="Z43" s="118"/>
      <c r="AA43" s="53"/>
      <c r="AB43" s="53"/>
      <c r="AC43" s="4">
        <f t="shared" si="3"/>
        <v>0</v>
      </c>
      <c r="AD43" s="4">
        <f t="shared" si="4"/>
        <v>0</v>
      </c>
    </row>
    <row r="44" spans="1:30" s="34" customFormat="1" ht="30">
      <c r="A44" s="137" t="e">
        <f t="shared" si="2"/>
        <v>#REF!</v>
      </c>
      <c r="B44" s="136">
        <v>901</v>
      </c>
      <c r="C44" s="32" t="s">
        <v>81</v>
      </c>
      <c r="D44" s="49" t="s">
        <v>221</v>
      </c>
      <c r="E44" s="35" t="s">
        <v>46</v>
      </c>
      <c r="F44" s="86" t="s">
        <v>222</v>
      </c>
      <c r="G44" s="74">
        <v>103993</v>
      </c>
      <c r="H44" s="108">
        <v>124754</v>
      </c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20"/>
      <c r="T44" s="120"/>
      <c r="U44" s="120"/>
      <c r="V44" s="120"/>
      <c r="W44" s="120"/>
      <c r="X44" s="120"/>
      <c r="Y44" s="120"/>
      <c r="Z44" s="120"/>
      <c r="AA44" s="33"/>
      <c r="AB44" s="33">
        <v>124754</v>
      </c>
      <c r="AC44" s="4">
        <f t="shared" si="3"/>
        <v>124754</v>
      </c>
      <c r="AD44" s="4">
        <f t="shared" si="4"/>
        <v>0</v>
      </c>
    </row>
    <row r="45" spans="1:30" s="9" customFormat="1" ht="30">
      <c r="A45" s="137" t="e">
        <f t="shared" si="2"/>
        <v>#REF!</v>
      </c>
      <c r="B45" s="136">
        <v>901</v>
      </c>
      <c r="C45" s="45" t="s">
        <v>104</v>
      </c>
      <c r="D45" s="45"/>
      <c r="E45" s="45"/>
      <c r="F45" s="36" t="s">
        <v>48</v>
      </c>
      <c r="G45" s="72">
        <f>G46+G47+G48+G51+G55</f>
        <v>38901.600000000006</v>
      </c>
      <c r="H45" s="101">
        <f>H46+H47+H48+H51+H55</f>
        <v>58139.2</v>
      </c>
      <c r="I45" s="101">
        <f aca="true" t="shared" si="9" ref="I45:AB45">I46+I47+I48+I51+I55</f>
        <v>0</v>
      </c>
      <c r="J45" s="101">
        <f t="shared" si="9"/>
        <v>0</v>
      </c>
      <c r="K45" s="101">
        <f t="shared" si="9"/>
        <v>0</v>
      </c>
      <c r="L45" s="101">
        <f t="shared" si="9"/>
        <v>0</v>
      </c>
      <c r="M45" s="101">
        <f t="shared" si="9"/>
        <v>0</v>
      </c>
      <c r="N45" s="101">
        <f t="shared" si="9"/>
        <v>35172.3</v>
      </c>
      <c r="O45" s="101">
        <f t="shared" si="9"/>
        <v>8659</v>
      </c>
      <c r="P45" s="101">
        <f t="shared" si="9"/>
        <v>5155.5</v>
      </c>
      <c r="Q45" s="101">
        <f t="shared" si="9"/>
        <v>1200</v>
      </c>
      <c r="R45" s="101">
        <f t="shared" si="9"/>
        <v>3629.2</v>
      </c>
      <c r="S45" s="101">
        <f t="shared" si="9"/>
        <v>0</v>
      </c>
      <c r="T45" s="101">
        <f t="shared" si="9"/>
        <v>0</v>
      </c>
      <c r="U45" s="101">
        <f t="shared" si="9"/>
        <v>0</v>
      </c>
      <c r="V45" s="101">
        <f t="shared" si="9"/>
        <v>0</v>
      </c>
      <c r="W45" s="101">
        <f t="shared" si="9"/>
        <v>0</v>
      </c>
      <c r="X45" s="101">
        <f t="shared" si="9"/>
        <v>0</v>
      </c>
      <c r="Y45" s="101">
        <f t="shared" si="9"/>
        <v>0</v>
      </c>
      <c r="Z45" s="101">
        <f t="shared" si="9"/>
        <v>0</v>
      </c>
      <c r="AA45" s="101">
        <f t="shared" si="9"/>
        <v>3851.2</v>
      </c>
      <c r="AB45" s="101">
        <f t="shared" si="9"/>
        <v>472</v>
      </c>
      <c r="AC45" s="4">
        <f t="shared" si="3"/>
        <v>58139.2</v>
      </c>
      <c r="AD45" s="4">
        <f t="shared" si="4"/>
        <v>0</v>
      </c>
    </row>
    <row r="46" spans="1:30" s="91" customFormat="1" ht="30">
      <c r="A46" s="137" t="e">
        <f t="shared" si="2"/>
        <v>#REF!</v>
      </c>
      <c r="B46" s="136">
        <v>901</v>
      </c>
      <c r="C46" s="119" t="s">
        <v>105</v>
      </c>
      <c r="D46" s="119" t="s">
        <v>288</v>
      </c>
      <c r="E46" s="35" t="s">
        <v>46</v>
      </c>
      <c r="F46" s="121" t="s">
        <v>289</v>
      </c>
      <c r="G46" s="74">
        <v>0</v>
      </c>
      <c r="H46" s="108">
        <v>472</v>
      </c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20"/>
      <c r="T46" s="120"/>
      <c r="U46" s="120"/>
      <c r="V46" s="120"/>
      <c r="W46" s="120"/>
      <c r="X46" s="120"/>
      <c r="Y46" s="120"/>
      <c r="Z46" s="120"/>
      <c r="AA46" s="120"/>
      <c r="AB46" s="120">
        <v>472</v>
      </c>
      <c r="AC46" s="4">
        <f t="shared" si="3"/>
        <v>472</v>
      </c>
      <c r="AD46" s="4">
        <f t="shared" si="4"/>
        <v>0</v>
      </c>
    </row>
    <row r="47" spans="1:30" s="57" customFormat="1" ht="30">
      <c r="A47" s="137" t="e">
        <f t="shared" si="2"/>
        <v>#REF!</v>
      </c>
      <c r="B47" s="136">
        <v>901</v>
      </c>
      <c r="C47" s="117" t="s">
        <v>105</v>
      </c>
      <c r="D47" s="117" t="s">
        <v>270</v>
      </c>
      <c r="E47" s="52" t="s">
        <v>46</v>
      </c>
      <c r="F47" s="122" t="s">
        <v>271</v>
      </c>
      <c r="G47" s="75">
        <v>0</v>
      </c>
      <c r="H47" s="109">
        <v>1103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8"/>
      <c r="T47" s="118"/>
      <c r="U47" s="118"/>
      <c r="V47" s="118"/>
      <c r="W47" s="118"/>
      <c r="X47" s="118"/>
      <c r="Y47" s="118"/>
      <c r="Z47" s="118"/>
      <c r="AA47" s="118">
        <v>1103</v>
      </c>
      <c r="AB47" s="118"/>
      <c r="AC47" s="4">
        <f t="shared" si="3"/>
        <v>1103</v>
      </c>
      <c r="AD47" s="4">
        <f t="shared" si="4"/>
        <v>0</v>
      </c>
    </row>
    <row r="48" spans="1:30" ht="30">
      <c r="A48" s="137" t="e">
        <f t="shared" si="2"/>
        <v>#REF!</v>
      </c>
      <c r="B48" s="136">
        <v>901</v>
      </c>
      <c r="C48" s="27" t="s">
        <v>49</v>
      </c>
      <c r="D48" s="27" t="s">
        <v>50</v>
      </c>
      <c r="E48" s="43" t="s">
        <v>23</v>
      </c>
      <c r="F48" s="85" t="s">
        <v>290</v>
      </c>
      <c r="G48" s="70">
        <f>G49+G50</f>
        <v>31905.9</v>
      </c>
      <c r="H48" s="100">
        <v>39439.8</v>
      </c>
      <c r="I48" s="100"/>
      <c r="J48" s="100"/>
      <c r="K48" s="100"/>
      <c r="L48" s="100"/>
      <c r="M48" s="100"/>
      <c r="N48" s="100">
        <f>N49+N50</f>
        <v>34530.5</v>
      </c>
      <c r="O48" s="100">
        <f>O49+O50</f>
        <v>527.5</v>
      </c>
      <c r="P48" s="100">
        <f>P49+P50</f>
        <v>3181.8</v>
      </c>
      <c r="Q48" s="100">
        <f>Q49+Q50</f>
        <v>1200</v>
      </c>
      <c r="R48" s="100">
        <f>R49+R50</f>
        <v>0</v>
      </c>
      <c r="S48" s="4"/>
      <c r="T48" s="4"/>
      <c r="U48" s="4"/>
      <c r="V48" s="4"/>
      <c r="W48" s="4"/>
      <c r="X48" s="4"/>
      <c r="Y48" s="4"/>
      <c r="Z48" s="4"/>
      <c r="AA48" s="2"/>
      <c r="AB48" s="2"/>
      <c r="AC48" s="4">
        <f t="shared" si="3"/>
        <v>39439.8</v>
      </c>
      <c r="AD48" s="4">
        <f t="shared" si="4"/>
        <v>0</v>
      </c>
    </row>
    <row r="49" spans="1:30" s="22" customFormat="1" ht="30">
      <c r="A49" s="137" t="e">
        <f t="shared" si="2"/>
        <v>#REF!</v>
      </c>
      <c r="B49" s="136">
        <v>901</v>
      </c>
      <c r="C49" s="27" t="s">
        <v>49</v>
      </c>
      <c r="D49" s="27" t="s">
        <v>50</v>
      </c>
      <c r="E49" s="43" t="s">
        <v>23</v>
      </c>
      <c r="F49" s="144" t="s">
        <v>223</v>
      </c>
      <c r="G49" s="76">
        <v>23619.7</v>
      </c>
      <c r="H49" s="103">
        <v>28662.5</v>
      </c>
      <c r="I49" s="103"/>
      <c r="J49" s="103"/>
      <c r="K49" s="103"/>
      <c r="L49" s="103"/>
      <c r="M49" s="103"/>
      <c r="N49" s="103">
        <v>25931.5</v>
      </c>
      <c r="O49" s="103">
        <v>0</v>
      </c>
      <c r="P49" s="103">
        <v>1579</v>
      </c>
      <c r="Q49" s="103">
        <v>1152</v>
      </c>
      <c r="R49" s="103">
        <v>0</v>
      </c>
      <c r="S49" s="24"/>
      <c r="T49" s="4"/>
      <c r="U49" s="4"/>
      <c r="V49" s="4"/>
      <c r="W49" s="4"/>
      <c r="X49" s="4"/>
      <c r="Y49" s="4"/>
      <c r="Z49" s="4"/>
      <c r="AA49" s="4"/>
      <c r="AB49" s="4"/>
      <c r="AC49" s="4">
        <f t="shared" si="3"/>
        <v>28662.5</v>
      </c>
      <c r="AD49" s="4">
        <f t="shared" si="4"/>
        <v>0</v>
      </c>
    </row>
    <row r="50" spans="1:30" s="22" customFormat="1" ht="30">
      <c r="A50" s="137" t="e">
        <f t="shared" si="2"/>
        <v>#REF!</v>
      </c>
      <c r="B50" s="136">
        <v>901</v>
      </c>
      <c r="C50" s="27" t="s">
        <v>49</v>
      </c>
      <c r="D50" s="27" t="s">
        <v>50</v>
      </c>
      <c r="E50" s="43" t="s">
        <v>23</v>
      </c>
      <c r="F50" s="144" t="s">
        <v>186</v>
      </c>
      <c r="G50" s="76">
        <v>8286.2</v>
      </c>
      <c r="H50" s="103">
        <v>10777.3</v>
      </c>
      <c r="I50" s="103"/>
      <c r="J50" s="103"/>
      <c r="K50" s="103"/>
      <c r="L50" s="103"/>
      <c r="M50" s="103"/>
      <c r="N50" s="103">
        <v>8599</v>
      </c>
      <c r="O50" s="103">
        <v>527.5</v>
      </c>
      <c r="P50" s="103">
        <v>1602.8</v>
      </c>
      <c r="Q50" s="103">
        <v>48</v>
      </c>
      <c r="R50" s="103">
        <v>0</v>
      </c>
      <c r="S50" s="24"/>
      <c r="T50" s="4"/>
      <c r="U50" s="4"/>
      <c r="V50" s="4"/>
      <c r="W50" s="4"/>
      <c r="X50" s="4"/>
      <c r="Y50" s="4"/>
      <c r="Z50" s="4"/>
      <c r="AA50" s="4"/>
      <c r="AB50" s="4"/>
      <c r="AC50" s="4">
        <f t="shared" si="3"/>
        <v>10777.3</v>
      </c>
      <c r="AD50" s="4">
        <f t="shared" si="4"/>
        <v>0</v>
      </c>
    </row>
    <row r="51" spans="1:30" ht="30">
      <c r="A51" s="137" t="e">
        <f t="shared" si="2"/>
        <v>#REF!</v>
      </c>
      <c r="B51" s="136">
        <v>901</v>
      </c>
      <c r="C51" s="27" t="s">
        <v>52</v>
      </c>
      <c r="D51" s="26" t="s">
        <v>291</v>
      </c>
      <c r="E51" s="43" t="s">
        <v>23</v>
      </c>
      <c r="F51" s="85" t="s">
        <v>305</v>
      </c>
      <c r="G51" s="70">
        <f>G52+G53+G54</f>
        <v>4497.200000000001</v>
      </c>
      <c r="H51" s="100">
        <f>H52+H53+H54</f>
        <v>14376.2</v>
      </c>
      <c r="I51" s="100"/>
      <c r="J51" s="100"/>
      <c r="K51" s="100"/>
      <c r="L51" s="100"/>
      <c r="M51" s="100"/>
      <c r="N51" s="100">
        <f>N52+N53+N54</f>
        <v>641.8</v>
      </c>
      <c r="O51" s="100">
        <f>O52+O53+O54</f>
        <v>8131.5</v>
      </c>
      <c r="P51" s="100">
        <f>P52+P53+P54</f>
        <v>1973.7</v>
      </c>
      <c r="Q51" s="100">
        <f>Q52+Q53+Q54</f>
        <v>0</v>
      </c>
      <c r="R51" s="100">
        <f>R52+R53+R54</f>
        <v>3629.2</v>
      </c>
      <c r="S51" s="4"/>
      <c r="T51" s="4"/>
      <c r="U51" s="4"/>
      <c r="V51" s="4"/>
      <c r="W51" s="4"/>
      <c r="X51" s="4"/>
      <c r="Y51" s="4"/>
      <c r="Z51" s="4"/>
      <c r="AA51" s="2"/>
      <c r="AB51" s="2"/>
      <c r="AC51" s="4">
        <f t="shared" si="3"/>
        <v>14376.2</v>
      </c>
      <c r="AD51" s="4">
        <f t="shared" si="4"/>
        <v>0</v>
      </c>
    </row>
    <row r="52" spans="1:30" ht="30">
      <c r="A52" s="137" t="e">
        <f t="shared" si="2"/>
        <v>#REF!</v>
      </c>
      <c r="B52" s="136">
        <v>901</v>
      </c>
      <c r="C52" s="27" t="s">
        <v>52</v>
      </c>
      <c r="D52" s="26" t="s">
        <v>291</v>
      </c>
      <c r="E52" s="43" t="s">
        <v>23</v>
      </c>
      <c r="F52" s="144" t="s">
        <v>223</v>
      </c>
      <c r="G52" s="76">
        <v>1806.3</v>
      </c>
      <c r="H52" s="103">
        <v>1853.9</v>
      </c>
      <c r="I52" s="103"/>
      <c r="J52" s="103"/>
      <c r="K52" s="103"/>
      <c r="L52" s="103"/>
      <c r="M52" s="103"/>
      <c r="N52" s="103">
        <v>128.1</v>
      </c>
      <c r="O52" s="103">
        <v>1725.8</v>
      </c>
      <c r="P52" s="103">
        <v>0</v>
      </c>
      <c r="Q52" s="103">
        <v>0</v>
      </c>
      <c r="R52" s="103">
        <v>0</v>
      </c>
      <c r="S52" s="4"/>
      <c r="T52" s="4"/>
      <c r="U52" s="4"/>
      <c r="V52" s="4"/>
      <c r="W52" s="4"/>
      <c r="X52" s="4"/>
      <c r="Y52" s="4"/>
      <c r="Z52" s="4"/>
      <c r="AA52" s="2"/>
      <c r="AB52" s="2"/>
      <c r="AC52" s="4">
        <f t="shared" si="3"/>
        <v>1853.8999999999999</v>
      </c>
      <c r="AD52" s="4">
        <f t="shared" si="4"/>
        <v>0</v>
      </c>
    </row>
    <row r="53" spans="1:30" ht="30">
      <c r="A53" s="137" t="e">
        <f t="shared" si="2"/>
        <v>#REF!</v>
      </c>
      <c r="B53" s="136">
        <v>901</v>
      </c>
      <c r="C53" s="27" t="s">
        <v>52</v>
      </c>
      <c r="D53" s="26" t="s">
        <v>291</v>
      </c>
      <c r="E53" s="43" t="s">
        <v>23</v>
      </c>
      <c r="F53" s="144" t="s">
        <v>186</v>
      </c>
      <c r="G53" s="76">
        <v>390</v>
      </c>
      <c r="H53" s="103">
        <v>514.8</v>
      </c>
      <c r="I53" s="103"/>
      <c r="J53" s="103"/>
      <c r="K53" s="103"/>
      <c r="L53" s="103"/>
      <c r="M53" s="103"/>
      <c r="N53" s="103">
        <v>61.6</v>
      </c>
      <c r="O53" s="103">
        <v>453.2</v>
      </c>
      <c r="P53" s="103">
        <v>0</v>
      </c>
      <c r="Q53" s="103">
        <v>0</v>
      </c>
      <c r="R53" s="103">
        <v>0</v>
      </c>
      <c r="S53" s="4"/>
      <c r="T53" s="4"/>
      <c r="U53" s="4"/>
      <c r="V53" s="4"/>
      <c r="W53" s="4"/>
      <c r="X53" s="4"/>
      <c r="Y53" s="4"/>
      <c r="Z53" s="4"/>
      <c r="AA53" s="2"/>
      <c r="AB53" s="2"/>
      <c r="AC53" s="4">
        <f t="shared" si="3"/>
        <v>514.8</v>
      </c>
      <c r="AD53" s="4">
        <f t="shared" si="4"/>
        <v>0</v>
      </c>
    </row>
    <row r="54" spans="1:30" ht="30">
      <c r="A54" s="137" t="e">
        <f t="shared" si="2"/>
        <v>#REF!</v>
      </c>
      <c r="B54" s="136">
        <v>901</v>
      </c>
      <c r="C54" s="27" t="s">
        <v>52</v>
      </c>
      <c r="D54" s="26" t="s">
        <v>291</v>
      </c>
      <c r="E54" s="43" t="s">
        <v>23</v>
      </c>
      <c r="F54" s="144" t="s">
        <v>292</v>
      </c>
      <c r="G54" s="76">
        <v>2300.9</v>
      </c>
      <c r="H54" s="103">
        <v>12007.5</v>
      </c>
      <c r="I54" s="103"/>
      <c r="J54" s="103"/>
      <c r="K54" s="103"/>
      <c r="L54" s="103"/>
      <c r="M54" s="103"/>
      <c r="N54" s="103">
        <v>452.1</v>
      </c>
      <c r="O54" s="103">
        <v>5952.5</v>
      </c>
      <c r="P54" s="103">
        <v>1973.7</v>
      </c>
      <c r="Q54" s="103">
        <v>0</v>
      </c>
      <c r="R54" s="103">
        <v>3629.2</v>
      </c>
      <c r="S54" s="4"/>
      <c r="T54" s="4"/>
      <c r="U54" s="4"/>
      <c r="V54" s="4"/>
      <c r="W54" s="4"/>
      <c r="X54" s="4"/>
      <c r="Y54" s="4"/>
      <c r="Z54" s="4"/>
      <c r="AA54" s="2"/>
      <c r="AB54" s="2"/>
      <c r="AC54" s="4">
        <f t="shared" si="3"/>
        <v>12007.5</v>
      </c>
      <c r="AD54" s="4">
        <f t="shared" si="4"/>
        <v>0</v>
      </c>
    </row>
    <row r="55" spans="1:30" ht="30">
      <c r="A55" s="137" t="e">
        <f t="shared" si="2"/>
        <v>#REF!</v>
      </c>
      <c r="B55" s="136">
        <v>901</v>
      </c>
      <c r="C55" s="26" t="s">
        <v>52</v>
      </c>
      <c r="D55" s="26" t="s">
        <v>224</v>
      </c>
      <c r="E55" s="27">
        <v>22</v>
      </c>
      <c r="F55" s="85" t="s">
        <v>225</v>
      </c>
      <c r="G55" s="70">
        <v>2498.5</v>
      </c>
      <c r="H55" s="100">
        <v>2748.2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4"/>
      <c r="T55" s="4"/>
      <c r="U55" s="4"/>
      <c r="V55" s="4"/>
      <c r="W55" s="4"/>
      <c r="X55" s="4"/>
      <c r="Y55" s="4"/>
      <c r="Z55" s="4"/>
      <c r="AA55" s="2">
        <v>2748.2</v>
      </c>
      <c r="AB55" s="2"/>
      <c r="AC55" s="4">
        <f t="shared" si="3"/>
        <v>2748.2</v>
      </c>
      <c r="AD55" s="4">
        <f t="shared" si="4"/>
        <v>0</v>
      </c>
    </row>
    <row r="56" spans="1:30" s="12" customFormat="1" ht="30">
      <c r="A56" s="137" t="e">
        <f t="shared" si="2"/>
        <v>#REF!</v>
      </c>
      <c r="B56" s="136">
        <v>901</v>
      </c>
      <c r="C56" s="45" t="s">
        <v>61</v>
      </c>
      <c r="D56" s="45"/>
      <c r="E56" s="45"/>
      <c r="F56" s="36" t="s">
        <v>62</v>
      </c>
      <c r="G56" s="72">
        <f>SUM(G57:G59)</f>
        <v>29380.899999999998</v>
      </c>
      <c r="H56" s="72">
        <f>SUM(H57:H59)</f>
        <v>5700</v>
      </c>
      <c r="I56" s="72">
        <f aca="true" t="shared" si="10" ref="I56:AB56">SUM(I57:I59)</f>
        <v>0</v>
      </c>
      <c r="J56" s="72">
        <f t="shared" si="10"/>
        <v>0</v>
      </c>
      <c r="K56" s="72">
        <f t="shared" si="10"/>
        <v>0</v>
      </c>
      <c r="L56" s="72">
        <f t="shared" si="10"/>
        <v>0</v>
      </c>
      <c r="M56" s="72">
        <f t="shared" si="10"/>
        <v>0</v>
      </c>
      <c r="N56" s="72">
        <f t="shared" si="10"/>
        <v>0</v>
      </c>
      <c r="O56" s="72">
        <f t="shared" si="10"/>
        <v>0</v>
      </c>
      <c r="P56" s="72">
        <f t="shared" si="10"/>
        <v>0</v>
      </c>
      <c r="Q56" s="72">
        <f t="shared" si="10"/>
        <v>0</v>
      </c>
      <c r="R56" s="72">
        <f t="shared" si="10"/>
        <v>0</v>
      </c>
      <c r="S56" s="72">
        <f t="shared" si="10"/>
        <v>0</v>
      </c>
      <c r="T56" s="72">
        <f t="shared" si="10"/>
        <v>0</v>
      </c>
      <c r="U56" s="72">
        <f t="shared" si="10"/>
        <v>0</v>
      </c>
      <c r="V56" s="72">
        <f t="shared" si="10"/>
        <v>0</v>
      </c>
      <c r="W56" s="72">
        <f t="shared" si="10"/>
        <v>5700</v>
      </c>
      <c r="X56" s="72">
        <f t="shared" si="10"/>
        <v>0</v>
      </c>
      <c r="Y56" s="72">
        <f t="shared" si="10"/>
        <v>0</v>
      </c>
      <c r="Z56" s="72">
        <f t="shared" si="10"/>
        <v>0</v>
      </c>
      <c r="AA56" s="72">
        <f t="shared" si="10"/>
        <v>0</v>
      </c>
      <c r="AB56" s="72">
        <f t="shared" si="10"/>
        <v>0</v>
      </c>
      <c r="AC56" s="4">
        <f t="shared" si="3"/>
        <v>5700</v>
      </c>
      <c r="AD56" s="4">
        <f t="shared" si="4"/>
        <v>0</v>
      </c>
    </row>
    <row r="57" spans="1:30" s="12" customFormat="1" ht="30">
      <c r="A57" s="137" t="e">
        <f t="shared" si="2"/>
        <v>#REF!</v>
      </c>
      <c r="B57" s="136">
        <v>901</v>
      </c>
      <c r="C57" s="26" t="s">
        <v>293</v>
      </c>
      <c r="D57" s="26" t="s">
        <v>45</v>
      </c>
      <c r="E57" s="52" t="s">
        <v>46</v>
      </c>
      <c r="F57" s="37" t="s">
        <v>208</v>
      </c>
      <c r="G57" s="73">
        <v>3643.1</v>
      </c>
      <c r="H57" s="102">
        <v>5700</v>
      </c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"/>
      <c r="T57" s="147"/>
      <c r="U57" s="147"/>
      <c r="V57" s="147"/>
      <c r="W57" s="118">
        <v>5700</v>
      </c>
      <c r="X57" s="147"/>
      <c r="Y57" s="147"/>
      <c r="Z57" s="147"/>
      <c r="AA57" s="11"/>
      <c r="AB57" s="11"/>
      <c r="AC57" s="4">
        <f t="shared" si="3"/>
        <v>5700</v>
      </c>
      <c r="AD57" s="4">
        <f t="shared" si="4"/>
        <v>0</v>
      </c>
    </row>
    <row r="58" spans="1:30" ht="30">
      <c r="A58" s="137" t="e">
        <f t="shared" si="2"/>
        <v>#REF!</v>
      </c>
      <c r="B58" s="136">
        <v>901</v>
      </c>
      <c r="C58" s="26" t="s">
        <v>293</v>
      </c>
      <c r="D58" s="27" t="s">
        <v>56</v>
      </c>
      <c r="E58" s="27" t="s">
        <v>54</v>
      </c>
      <c r="F58" s="37" t="s">
        <v>57</v>
      </c>
      <c r="G58" s="70">
        <v>250</v>
      </c>
      <c r="H58" s="100">
        <v>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4"/>
      <c r="T58" s="4"/>
      <c r="U58" s="4"/>
      <c r="V58" s="4"/>
      <c r="W58" s="4"/>
      <c r="X58" s="4"/>
      <c r="Y58" s="4"/>
      <c r="Z58" s="4"/>
      <c r="AA58" s="2"/>
      <c r="AB58" s="2"/>
      <c r="AC58" s="4">
        <f t="shared" si="3"/>
        <v>0</v>
      </c>
      <c r="AD58" s="4">
        <f t="shared" si="4"/>
        <v>0</v>
      </c>
    </row>
    <row r="59" spans="1:30" s="34" customFormat="1" ht="30">
      <c r="A59" s="137" t="e">
        <f t="shared" si="2"/>
        <v>#REF!</v>
      </c>
      <c r="B59" s="136">
        <v>901</v>
      </c>
      <c r="C59" s="32" t="s">
        <v>293</v>
      </c>
      <c r="D59" s="32" t="s">
        <v>221</v>
      </c>
      <c r="E59" s="35" t="s">
        <v>46</v>
      </c>
      <c r="F59" s="86" t="s">
        <v>222</v>
      </c>
      <c r="G59" s="74">
        <v>25487.8</v>
      </c>
      <c r="H59" s="108">
        <v>0</v>
      </c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20"/>
      <c r="T59" s="120"/>
      <c r="U59" s="120"/>
      <c r="V59" s="120"/>
      <c r="W59" s="120"/>
      <c r="X59" s="120"/>
      <c r="Y59" s="120"/>
      <c r="Z59" s="120"/>
      <c r="AA59" s="33"/>
      <c r="AB59" s="33"/>
      <c r="AC59" s="4">
        <f t="shared" si="3"/>
        <v>0</v>
      </c>
      <c r="AD59" s="4">
        <f t="shared" si="4"/>
        <v>0</v>
      </c>
    </row>
    <row r="60" spans="1:30" s="12" customFormat="1" ht="15">
      <c r="A60" s="137" t="e">
        <f t="shared" si="2"/>
        <v>#REF!</v>
      </c>
      <c r="B60" s="136">
        <v>901</v>
      </c>
      <c r="C60" s="47">
        <v>1102</v>
      </c>
      <c r="D60" s="45"/>
      <c r="E60" s="45"/>
      <c r="F60" s="36" t="s">
        <v>63</v>
      </c>
      <c r="G60" s="72">
        <f>G61+G62+G66+G68+G69+G70</f>
        <v>51706</v>
      </c>
      <c r="H60" s="72">
        <f>H61+H62+H66+H68+H69+H70</f>
        <v>54298.799999999996</v>
      </c>
      <c r="I60" s="72">
        <f aca="true" t="shared" si="11" ref="I60:AB60">I61+I62+I66+I68+I69+I70</f>
        <v>0</v>
      </c>
      <c r="J60" s="72">
        <f t="shared" si="11"/>
        <v>0</v>
      </c>
      <c r="K60" s="72">
        <f t="shared" si="11"/>
        <v>0</v>
      </c>
      <c r="L60" s="72">
        <f t="shared" si="11"/>
        <v>0</v>
      </c>
      <c r="M60" s="72">
        <f t="shared" si="11"/>
        <v>0</v>
      </c>
      <c r="N60" s="72">
        <f t="shared" si="11"/>
        <v>22679.3</v>
      </c>
      <c r="O60" s="72">
        <f t="shared" si="11"/>
        <v>7730.6</v>
      </c>
      <c r="P60" s="72">
        <f t="shared" si="11"/>
        <v>9143.3</v>
      </c>
      <c r="Q60" s="72">
        <f t="shared" si="11"/>
        <v>220</v>
      </c>
      <c r="R60" s="72">
        <f t="shared" si="11"/>
        <v>8500</v>
      </c>
      <c r="S60" s="72">
        <f t="shared" si="11"/>
        <v>0</v>
      </c>
      <c r="T60" s="72">
        <f t="shared" si="11"/>
        <v>0</v>
      </c>
      <c r="U60" s="72">
        <f t="shared" si="11"/>
        <v>0</v>
      </c>
      <c r="V60" s="72">
        <f t="shared" si="11"/>
        <v>0</v>
      </c>
      <c r="W60" s="72">
        <f t="shared" si="11"/>
        <v>5950</v>
      </c>
      <c r="X60" s="72">
        <f t="shared" si="11"/>
        <v>0</v>
      </c>
      <c r="Y60" s="72">
        <f t="shared" si="11"/>
        <v>0</v>
      </c>
      <c r="Z60" s="72">
        <f t="shared" si="11"/>
        <v>0</v>
      </c>
      <c r="AA60" s="72">
        <f t="shared" si="11"/>
        <v>75.6</v>
      </c>
      <c r="AB60" s="72">
        <f t="shared" si="11"/>
        <v>0</v>
      </c>
      <c r="AC60" s="4">
        <f t="shared" si="3"/>
        <v>54298.799999999996</v>
      </c>
      <c r="AD60" s="4">
        <f t="shared" si="4"/>
        <v>0</v>
      </c>
    </row>
    <row r="61" spans="1:30" ht="30">
      <c r="A61" s="137" t="e">
        <f t="shared" si="2"/>
        <v>#REF!</v>
      </c>
      <c r="B61" s="136">
        <v>901</v>
      </c>
      <c r="C61" s="29">
        <v>1102</v>
      </c>
      <c r="D61" s="27" t="s">
        <v>59</v>
      </c>
      <c r="E61" s="43" t="s">
        <v>23</v>
      </c>
      <c r="F61" s="85" t="s">
        <v>60</v>
      </c>
      <c r="G61" s="70">
        <v>28472.9</v>
      </c>
      <c r="H61" s="100">
        <v>43310.7</v>
      </c>
      <c r="I61" s="100"/>
      <c r="J61" s="100"/>
      <c r="K61" s="100"/>
      <c r="L61" s="100"/>
      <c r="M61" s="100"/>
      <c r="N61" s="100">
        <v>22679.3</v>
      </c>
      <c r="O61" s="100">
        <v>7730.6</v>
      </c>
      <c r="P61" s="100">
        <v>4400.8</v>
      </c>
      <c r="Q61" s="100">
        <v>0</v>
      </c>
      <c r="R61" s="100">
        <v>8500</v>
      </c>
      <c r="S61" s="4"/>
      <c r="T61" s="4"/>
      <c r="U61" s="4"/>
      <c r="V61" s="4"/>
      <c r="W61" s="4"/>
      <c r="X61" s="4"/>
      <c r="Y61" s="4"/>
      <c r="Z61" s="4"/>
      <c r="AA61" s="2"/>
      <c r="AB61" s="2"/>
      <c r="AC61" s="4">
        <f t="shared" si="3"/>
        <v>43310.700000000004</v>
      </c>
      <c r="AD61" s="4">
        <f t="shared" si="4"/>
        <v>0</v>
      </c>
    </row>
    <row r="62" spans="1:30" ht="30">
      <c r="A62" s="137" t="e">
        <f t="shared" si="2"/>
        <v>#REF!</v>
      </c>
      <c r="B62" s="136">
        <v>901</v>
      </c>
      <c r="C62" s="29">
        <v>1102</v>
      </c>
      <c r="D62" s="26" t="s">
        <v>295</v>
      </c>
      <c r="E62" s="27" t="s">
        <v>20</v>
      </c>
      <c r="F62" s="85" t="s">
        <v>294</v>
      </c>
      <c r="G62" s="70">
        <f>G63+G64+G65</f>
        <v>4127.1</v>
      </c>
      <c r="H62" s="70">
        <f>H63+H64+H65</f>
        <v>4962.5</v>
      </c>
      <c r="I62" s="70"/>
      <c r="J62" s="70"/>
      <c r="K62" s="70"/>
      <c r="L62" s="70"/>
      <c r="M62" s="70"/>
      <c r="N62" s="70"/>
      <c r="O62" s="70"/>
      <c r="P62" s="70">
        <f>P63+P64+P65</f>
        <v>4742.5</v>
      </c>
      <c r="Q62" s="70">
        <f>Q63+Q64+Q65</f>
        <v>220</v>
      </c>
      <c r="R62" s="70"/>
      <c r="S62" s="4"/>
      <c r="T62" s="4"/>
      <c r="U62" s="4"/>
      <c r="V62" s="4"/>
      <c r="W62" s="4"/>
      <c r="X62" s="4"/>
      <c r="Y62" s="4"/>
      <c r="Z62" s="4"/>
      <c r="AA62" s="2"/>
      <c r="AB62" s="2"/>
      <c r="AC62" s="4">
        <f t="shared" si="3"/>
        <v>4962.5</v>
      </c>
      <c r="AD62" s="4">
        <f t="shared" si="4"/>
        <v>0</v>
      </c>
    </row>
    <row r="63" spans="1:30" ht="30">
      <c r="A63" s="137"/>
      <c r="B63" s="136">
        <v>901</v>
      </c>
      <c r="C63" s="29">
        <v>1102</v>
      </c>
      <c r="D63" s="26" t="s">
        <v>295</v>
      </c>
      <c r="E63" s="27" t="s">
        <v>20</v>
      </c>
      <c r="F63" s="144" t="s">
        <v>223</v>
      </c>
      <c r="G63" s="76">
        <v>1602.7</v>
      </c>
      <c r="H63" s="103">
        <v>1835.9</v>
      </c>
      <c r="I63" s="103"/>
      <c r="J63" s="103"/>
      <c r="K63" s="103"/>
      <c r="L63" s="103"/>
      <c r="M63" s="103"/>
      <c r="N63" s="103"/>
      <c r="O63" s="103"/>
      <c r="P63" s="103">
        <v>1835.9</v>
      </c>
      <c r="Q63" s="103"/>
      <c r="R63" s="103"/>
      <c r="S63" s="4"/>
      <c r="T63" s="4"/>
      <c r="U63" s="4"/>
      <c r="V63" s="4"/>
      <c r="W63" s="4"/>
      <c r="X63" s="4"/>
      <c r="Y63" s="4"/>
      <c r="Z63" s="4"/>
      <c r="AA63" s="2"/>
      <c r="AB63" s="2"/>
      <c r="AC63" s="4">
        <f t="shared" si="3"/>
        <v>1835.9</v>
      </c>
      <c r="AD63" s="4">
        <f t="shared" si="4"/>
        <v>0</v>
      </c>
    </row>
    <row r="64" spans="1:30" ht="30">
      <c r="A64" s="137"/>
      <c r="B64" s="136">
        <v>901</v>
      </c>
      <c r="C64" s="29">
        <v>1102</v>
      </c>
      <c r="D64" s="26" t="s">
        <v>295</v>
      </c>
      <c r="E64" s="27" t="s">
        <v>20</v>
      </c>
      <c r="F64" s="144" t="s">
        <v>186</v>
      </c>
      <c r="G64" s="76">
        <v>444.8</v>
      </c>
      <c r="H64" s="103">
        <v>390</v>
      </c>
      <c r="I64" s="103"/>
      <c r="J64" s="103"/>
      <c r="K64" s="103"/>
      <c r="L64" s="103"/>
      <c r="M64" s="103"/>
      <c r="N64" s="103"/>
      <c r="O64" s="103"/>
      <c r="P64" s="103">
        <v>390</v>
      </c>
      <c r="Q64" s="103"/>
      <c r="R64" s="103"/>
      <c r="S64" s="4"/>
      <c r="T64" s="4"/>
      <c r="U64" s="4"/>
      <c r="V64" s="4"/>
      <c r="W64" s="4"/>
      <c r="X64" s="4"/>
      <c r="Y64" s="4"/>
      <c r="Z64" s="4"/>
      <c r="AA64" s="2"/>
      <c r="AB64" s="2"/>
      <c r="AC64" s="4">
        <f t="shared" si="3"/>
        <v>390</v>
      </c>
      <c r="AD64" s="4">
        <f t="shared" si="4"/>
        <v>0</v>
      </c>
    </row>
    <row r="65" spans="1:30" ht="30">
      <c r="A65" s="137"/>
      <c r="B65" s="136">
        <v>901</v>
      </c>
      <c r="C65" s="29">
        <v>1102</v>
      </c>
      <c r="D65" s="26" t="s">
        <v>295</v>
      </c>
      <c r="E65" s="27" t="s">
        <v>20</v>
      </c>
      <c r="F65" s="145" t="s">
        <v>329</v>
      </c>
      <c r="G65" s="76">
        <v>2079.6</v>
      </c>
      <c r="H65" s="103">
        <v>2736.6</v>
      </c>
      <c r="I65" s="103"/>
      <c r="J65" s="103"/>
      <c r="K65" s="103"/>
      <c r="L65" s="103"/>
      <c r="M65" s="103"/>
      <c r="N65" s="103"/>
      <c r="O65" s="103"/>
      <c r="P65" s="103">
        <v>2516.6</v>
      </c>
      <c r="Q65" s="103">
        <v>220</v>
      </c>
      <c r="R65" s="103"/>
      <c r="S65" s="4"/>
      <c r="T65" s="4"/>
      <c r="U65" s="4"/>
      <c r="V65" s="4"/>
      <c r="W65" s="4"/>
      <c r="X65" s="4"/>
      <c r="Y65" s="4"/>
      <c r="Z65" s="4"/>
      <c r="AA65" s="2"/>
      <c r="AB65" s="2"/>
      <c r="AC65" s="4">
        <f t="shared" si="3"/>
        <v>2736.6</v>
      </c>
      <c r="AD65" s="4">
        <f t="shared" si="4"/>
        <v>0</v>
      </c>
    </row>
    <row r="66" spans="1:30" ht="30">
      <c r="A66" s="137" t="e">
        <f>A62+1</f>
        <v>#REF!</v>
      </c>
      <c r="B66" s="136">
        <v>901</v>
      </c>
      <c r="C66" s="29">
        <v>1102</v>
      </c>
      <c r="D66" s="26" t="s">
        <v>45</v>
      </c>
      <c r="E66" s="52" t="s">
        <v>46</v>
      </c>
      <c r="F66" s="37" t="s">
        <v>208</v>
      </c>
      <c r="G66" s="70">
        <v>0</v>
      </c>
      <c r="H66" s="100">
        <v>5950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4"/>
      <c r="T66" s="4"/>
      <c r="U66" s="4"/>
      <c r="V66" s="4"/>
      <c r="W66" s="4">
        <v>5950</v>
      </c>
      <c r="X66" s="4"/>
      <c r="Y66" s="4"/>
      <c r="Z66" s="4"/>
      <c r="AA66" s="2"/>
      <c r="AB66" s="2"/>
      <c r="AC66" s="4">
        <f t="shared" si="3"/>
        <v>5950</v>
      </c>
      <c r="AD66" s="4">
        <f t="shared" si="4"/>
        <v>0</v>
      </c>
    </row>
    <row r="67" spans="1:30" ht="30">
      <c r="A67" s="137" t="e">
        <f t="shared" si="2"/>
        <v>#REF!</v>
      </c>
      <c r="B67" s="136">
        <v>901</v>
      </c>
      <c r="C67" s="32" t="s">
        <v>134</v>
      </c>
      <c r="D67" s="32" t="s">
        <v>274</v>
      </c>
      <c r="E67" s="32" t="s">
        <v>75</v>
      </c>
      <c r="F67" s="86" t="s">
        <v>227</v>
      </c>
      <c r="G67" s="74">
        <v>104</v>
      </c>
      <c r="H67" s="100">
        <v>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4"/>
      <c r="T67" s="4"/>
      <c r="U67" s="4"/>
      <c r="V67" s="4"/>
      <c r="W67" s="4"/>
      <c r="X67" s="4"/>
      <c r="Y67" s="4"/>
      <c r="Z67" s="4"/>
      <c r="AA67" s="2"/>
      <c r="AB67" s="2"/>
      <c r="AC67" s="4">
        <f t="shared" si="3"/>
        <v>0</v>
      </c>
      <c r="AD67" s="4">
        <f t="shared" si="4"/>
        <v>0</v>
      </c>
    </row>
    <row r="68" spans="1:30" s="34" customFormat="1" ht="30">
      <c r="A68" s="137" t="e">
        <f t="shared" si="2"/>
        <v>#REF!</v>
      </c>
      <c r="B68" s="136">
        <v>901</v>
      </c>
      <c r="C68" s="66">
        <v>1102</v>
      </c>
      <c r="D68" s="32" t="s">
        <v>226</v>
      </c>
      <c r="E68" s="35" t="s">
        <v>23</v>
      </c>
      <c r="F68" s="38" t="s">
        <v>227</v>
      </c>
      <c r="G68" s="74">
        <v>106</v>
      </c>
      <c r="H68" s="108">
        <v>0</v>
      </c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20"/>
      <c r="T68" s="120"/>
      <c r="U68" s="120"/>
      <c r="V68" s="120"/>
      <c r="W68" s="120"/>
      <c r="X68" s="120"/>
      <c r="Y68" s="120"/>
      <c r="Z68" s="120"/>
      <c r="AA68" s="33"/>
      <c r="AB68" s="33"/>
      <c r="AC68" s="4">
        <f t="shared" si="3"/>
        <v>0</v>
      </c>
      <c r="AD68" s="4">
        <f t="shared" si="4"/>
        <v>0</v>
      </c>
    </row>
    <row r="69" spans="1:30" s="34" customFormat="1" ht="30">
      <c r="A69" s="137" t="e">
        <f t="shared" si="2"/>
        <v>#REF!</v>
      </c>
      <c r="B69" s="136">
        <v>901</v>
      </c>
      <c r="C69" s="66">
        <v>1102</v>
      </c>
      <c r="D69" s="32" t="s">
        <v>221</v>
      </c>
      <c r="E69" s="35" t="s">
        <v>46</v>
      </c>
      <c r="F69" s="86" t="s">
        <v>222</v>
      </c>
      <c r="G69" s="74">
        <v>19000</v>
      </c>
      <c r="H69" s="108">
        <v>0</v>
      </c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20"/>
      <c r="T69" s="120"/>
      <c r="U69" s="120"/>
      <c r="V69" s="120"/>
      <c r="W69" s="120"/>
      <c r="X69" s="120"/>
      <c r="Y69" s="120"/>
      <c r="Z69" s="120"/>
      <c r="AA69" s="33"/>
      <c r="AB69" s="33"/>
      <c r="AC69" s="4">
        <f t="shared" si="3"/>
        <v>0</v>
      </c>
      <c r="AD69" s="4">
        <f t="shared" si="4"/>
        <v>0</v>
      </c>
    </row>
    <row r="70" spans="1:30" s="54" customFormat="1" ht="30">
      <c r="A70" s="137" t="e">
        <f t="shared" si="2"/>
        <v>#REF!</v>
      </c>
      <c r="B70" s="136">
        <v>901</v>
      </c>
      <c r="C70" s="123">
        <v>1102</v>
      </c>
      <c r="D70" s="50" t="s">
        <v>296</v>
      </c>
      <c r="E70" s="52" t="s">
        <v>196</v>
      </c>
      <c r="F70" s="55" t="s">
        <v>297</v>
      </c>
      <c r="G70" s="75">
        <v>0</v>
      </c>
      <c r="H70" s="109">
        <v>75.6</v>
      </c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18"/>
      <c r="T70" s="118"/>
      <c r="U70" s="118"/>
      <c r="V70" s="118"/>
      <c r="W70" s="118"/>
      <c r="X70" s="118"/>
      <c r="Y70" s="118"/>
      <c r="Z70" s="118"/>
      <c r="AA70" s="53">
        <v>75.6</v>
      </c>
      <c r="AB70" s="53"/>
      <c r="AC70" s="4">
        <f t="shared" si="3"/>
        <v>75.6</v>
      </c>
      <c r="AD70" s="4">
        <f t="shared" si="4"/>
        <v>0</v>
      </c>
    </row>
    <row r="71" spans="1:30" s="12" customFormat="1" ht="15">
      <c r="A71" s="137" t="e">
        <f t="shared" si="2"/>
        <v>#REF!</v>
      </c>
      <c r="B71" s="136">
        <v>901</v>
      </c>
      <c r="C71" s="47">
        <v>1000</v>
      </c>
      <c r="D71" s="45"/>
      <c r="E71" s="45"/>
      <c r="F71" s="36" t="s">
        <v>64</v>
      </c>
      <c r="G71" s="72">
        <f>SUM(G72:G77)</f>
        <v>37968.4</v>
      </c>
      <c r="H71" s="101">
        <f>SUM(H72:H77)</f>
        <v>47562.100000000006</v>
      </c>
      <c r="I71" s="101">
        <f aca="true" t="shared" si="12" ref="I71:AB71">SUM(I72:I77)</f>
        <v>0</v>
      </c>
      <c r="J71" s="101">
        <f t="shared" si="12"/>
        <v>0</v>
      </c>
      <c r="K71" s="101">
        <f t="shared" si="12"/>
        <v>12749.2</v>
      </c>
      <c r="L71" s="101">
        <f t="shared" si="12"/>
        <v>0</v>
      </c>
      <c r="M71" s="101">
        <f t="shared" si="12"/>
        <v>0</v>
      </c>
      <c r="N71" s="101">
        <f t="shared" si="12"/>
        <v>23394.5</v>
      </c>
      <c r="O71" s="101">
        <f t="shared" si="12"/>
        <v>3605.5</v>
      </c>
      <c r="P71" s="101">
        <f t="shared" si="12"/>
        <v>0</v>
      </c>
      <c r="Q71" s="101">
        <f t="shared" si="12"/>
        <v>0</v>
      </c>
      <c r="R71" s="101">
        <f t="shared" si="12"/>
        <v>0</v>
      </c>
      <c r="S71" s="101">
        <f t="shared" si="12"/>
        <v>0</v>
      </c>
      <c r="T71" s="101">
        <f t="shared" si="12"/>
        <v>0</v>
      </c>
      <c r="U71" s="101">
        <f t="shared" si="12"/>
        <v>0</v>
      </c>
      <c r="V71" s="101">
        <f t="shared" si="12"/>
        <v>0</v>
      </c>
      <c r="W71" s="101">
        <f t="shared" si="12"/>
        <v>0</v>
      </c>
      <c r="X71" s="101">
        <f t="shared" si="12"/>
        <v>0</v>
      </c>
      <c r="Y71" s="101">
        <f t="shared" si="12"/>
        <v>0</v>
      </c>
      <c r="Z71" s="101">
        <f t="shared" si="12"/>
        <v>0</v>
      </c>
      <c r="AA71" s="101">
        <f t="shared" si="12"/>
        <v>6604.3</v>
      </c>
      <c r="AB71" s="101">
        <f t="shared" si="12"/>
        <v>1208.6</v>
      </c>
      <c r="AC71" s="4">
        <f aca="true" t="shared" si="13" ref="AC71:AC134">SUM(I71:AB71)</f>
        <v>47562.1</v>
      </c>
      <c r="AD71" s="4">
        <f aca="true" t="shared" si="14" ref="AD71:AD134">H71-AC71</f>
        <v>0</v>
      </c>
    </row>
    <row r="72" spans="1:30" ht="30">
      <c r="A72" s="137" t="e">
        <f t="shared" si="2"/>
        <v>#REF!</v>
      </c>
      <c r="B72" s="136">
        <v>901</v>
      </c>
      <c r="C72" s="29">
        <v>1001</v>
      </c>
      <c r="D72" s="27" t="s">
        <v>65</v>
      </c>
      <c r="E72" s="27" t="s">
        <v>66</v>
      </c>
      <c r="F72" s="85" t="s">
        <v>228</v>
      </c>
      <c r="G72" s="70">
        <v>10679.4</v>
      </c>
      <c r="H72" s="100">
        <v>12749.2</v>
      </c>
      <c r="I72" s="100"/>
      <c r="J72" s="100"/>
      <c r="K72" s="100">
        <v>12749.2</v>
      </c>
      <c r="L72" s="100"/>
      <c r="M72" s="100"/>
      <c r="N72" s="100"/>
      <c r="O72" s="100"/>
      <c r="P72" s="100"/>
      <c r="Q72" s="100"/>
      <c r="R72" s="100"/>
      <c r="S72" s="4"/>
      <c r="T72" s="4"/>
      <c r="U72" s="4"/>
      <c r="V72" s="4"/>
      <c r="W72" s="4"/>
      <c r="X72" s="4"/>
      <c r="Y72" s="4"/>
      <c r="Z72" s="4"/>
      <c r="AA72" s="2"/>
      <c r="AB72" s="2"/>
      <c r="AC72" s="4">
        <f t="shared" si="13"/>
        <v>12749.2</v>
      </c>
      <c r="AD72" s="4">
        <f t="shared" si="14"/>
        <v>0</v>
      </c>
    </row>
    <row r="73" spans="1:30" s="34" customFormat="1" ht="30">
      <c r="A73" s="137" t="e">
        <f aca="true" t="shared" si="15" ref="A73:A135">A72+1</f>
        <v>#REF!</v>
      </c>
      <c r="B73" s="136">
        <v>901</v>
      </c>
      <c r="C73" s="66">
        <v>1003</v>
      </c>
      <c r="D73" s="32" t="s">
        <v>299</v>
      </c>
      <c r="E73" s="32" t="s">
        <v>66</v>
      </c>
      <c r="F73" s="38" t="s">
        <v>300</v>
      </c>
      <c r="G73" s="74">
        <v>0</v>
      </c>
      <c r="H73" s="108">
        <v>1208.6</v>
      </c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20"/>
      <c r="T73" s="120"/>
      <c r="U73" s="120"/>
      <c r="V73" s="120"/>
      <c r="W73" s="120"/>
      <c r="X73" s="120"/>
      <c r="Y73" s="120"/>
      <c r="Z73" s="120"/>
      <c r="AA73" s="33"/>
      <c r="AB73" s="33">
        <v>1208.6</v>
      </c>
      <c r="AC73" s="4">
        <f t="shared" si="13"/>
        <v>1208.6</v>
      </c>
      <c r="AD73" s="4">
        <f t="shared" si="14"/>
        <v>0</v>
      </c>
    </row>
    <row r="74" spans="1:30" ht="30">
      <c r="A74" s="137" t="e">
        <f t="shared" si="15"/>
        <v>#REF!</v>
      </c>
      <c r="B74" s="136">
        <v>901</v>
      </c>
      <c r="C74" s="29">
        <v>1003</v>
      </c>
      <c r="D74" s="26" t="s">
        <v>301</v>
      </c>
      <c r="E74" s="26" t="s">
        <v>66</v>
      </c>
      <c r="F74" s="85" t="s">
        <v>302</v>
      </c>
      <c r="G74" s="70">
        <v>0</v>
      </c>
      <c r="H74" s="100">
        <v>1450.2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4"/>
      <c r="T74" s="4"/>
      <c r="U74" s="4"/>
      <c r="V74" s="4"/>
      <c r="W74" s="4"/>
      <c r="X74" s="4"/>
      <c r="Y74" s="4"/>
      <c r="Z74" s="4"/>
      <c r="AA74" s="2">
        <v>1450.2</v>
      </c>
      <c r="AB74" s="2"/>
      <c r="AC74" s="4">
        <f t="shared" si="13"/>
        <v>1450.2</v>
      </c>
      <c r="AD74" s="4">
        <f t="shared" si="14"/>
        <v>0</v>
      </c>
    </row>
    <row r="75" spans="1:30" ht="30">
      <c r="A75" s="137" t="e">
        <f t="shared" si="15"/>
        <v>#REF!</v>
      </c>
      <c r="B75" s="136">
        <v>901</v>
      </c>
      <c r="C75" s="29">
        <v>1006</v>
      </c>
      <c r="D75" s="26" t="s">
        <v>229</v>
      </c>
      <c r="E75" s="27" t="s">
        <v>54</v>
      </c>
      <c r="F75" s="85" t="s">
        <v>230</v>
      </c>
      <c r="G75" s="70">
        <v>75.6</v>
      </c>
      <c r="H75" s="100">
        <v>0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4"/>
      <c r="T75" s="4"/>
      <c r="U75" s="4"/>
      <c r="V75" s="4"/>
      <c r="W75" s="4"/>
      <c r="X75" s="4"/>
      <c r="Y75" s="4"/>
      <c r="Z75" s="4"/>
      <c r="AA75" s="2"/>
      <c r="AB75" s="2"/>
      <c r="AC75" s="4">
        <f t="shared" si="13"/>
        <v>0</v>
      </c>
      <c r="AD75" s="4">
        <f t="shared" si="14"/>
        <v>0</v>
      </c>
    </row>
    <row r="76" spans="1:30" ht="30">
      <c r="A76" s="137" t="e">
        <f t="shared" si="15"/>
        <v>#REF!</v>
      </c>
      <c r="B76" s="136">
        <v>901</v>
      </c>
      <c r="C76" s="29">
        <v>1006</v>
      </c>
      <c r="D76" s="26" t="s">
        <v>229</v>
      </c>
      <c r="E76" s="26" t="s">
        <v>298</v>
      </c>
      <c r="F76" s="85" t="s">
        <v>303</v>
      </c>
      <c r="G76" s="70">
        <v>392.4</v>
      </c>
      <c r="H76" s="100">
        <v>5154.1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4"/>
      <c r="T76" s="4"/>
      <c r="U76" s="4"/>
      <c r="V76" s="4"/>
      <c r="W76" s="4"/>
      <c r="X76" s="4"/>
      <c r="Y76" s="4"/>
      <c r="Z76" s="4"/>
      <c r="AA76" s="2">
        <v>5154.1</v>
      </c>
      <c r="AB76" s="2"/>
      <c r="AC76" s="4">
        <f t="shared" si="13"/>
        <v>5154.1</v>
      </c>
      <c r="AD76" s="4">
        <f t="shared" si="14"/>
        <v>0</v>
      </c>
    </row>
    <row r="77" spans="1:30" ht="30">
      <c r="A77" s="137" t="e">
        <f t="shared" si="15"/>
        <v>#REF!</v>
      </c>
      <c r="B77" s="136">
        <v>901</v>
      </c>
      <c r="C77" s="29">
        <v>1006</v>
      </c>
      <c r="D77" s="26" t="s">
        <v>229</v>
      </c>
      <c r="E77" s="26" t="s">
        <v>54</v>
      </c>
      <c r="F77" s="85" t="s">
        <v>304</v>
      </c>
      <c r="G77" s="70">
        <v>26821</v>
      </c>
      <c r="H77" s="100">
        <v>27000</v>
      </c>
      <c r="I77" s="100"/>
      <c r="J77" s="100"/>
      <c r="K77" s="100"/>
      <c r="L77" s="100"/>
      <c r="M77" s="100"/>
      <c r="N77" s="100">
        <v>23394.5</v>
      </c>
      <c r="O77" s="100">
        <v>3605.5</v>
      </c>
      <c r="P77" s="100"/>
      <c r="Q77" s="100"/>
      <c r="R77" s="100"/>
      <c r="S77" s="4"/>
      <c r="T77" s="4"/>
      <c r="U77" s="4"/>
      <c r="V77" s="4"/>
      <c r="W77" s="4"/>
      <c r="X77" s="4"/>
      <c r="Y77" s="4"/>
      <c r="Z77" s="4"/>
      <c r="AA77" s="2"/>
      <c r="AB77" s="2"/>
      <c r="AC77" s="4">
        <f t="shared" si="13"/>
        <v>27000</v>
      </c>
      <c r="AD77" s="4">
        <f t="shared" si="14"/>
        <v>0</v>
      </c>
    </row>
    <row r="78" spans="1:30" ht="25.5">
      <c r="A78" s="137" t="e">
        <f t="shared" si="15"/>
        <v>#REF!</v>
      </c>
      <c r="B78" s="136">
        <v>919</v>
      </c>
      <c r="C78" s="44">
        <v>919</v>
      </c>
      <c r="D78" s="30"/>
      <c r="E78" s="30"/>
      <c r="F78" s="84" t="s">
        <v>68</v>
      </c>
      <c r="G78" s="68">
        <f>G79+G80</f>
        <v>9562.800000000001</v>
      </c>
      <c r="H78" s="68">
        <f>H79+H80</f>
        <v>10794.5</v>
      </c>
      <c r="I78" s="165">
        <f aca="true" t="shared" si="16" ref="I78:AB78">I79+I80</f>
        <v>9227.9</v>
      </c>
      <c r="J78" s="165">
        <f t="shared" si="16"/>
        <v>161.1</v>
      </c>
      <c r="K78" s="165">
        <f t="shared" si="16"/>
        <v>1405.5</v>
      </c>
      <c r="L78" s="165">
        <f t="shared" si="16"/>
        <v>0</v>
      </c>
      <c r="M78" s="165">
        <f t="shared" si="16"/>
        <v>0</v>
      </c>
      <c r="N78" s="165">
        <f t="shared" si="16"/>
        <v>0</v>
      </c>
      <c r="O78" s="165">
        <f t="shared" si="16"/>
        <v>0</v>
      </c>
      <c r="P78" s="165">
        <f t="shared" si="16"/>
        <v>0</v>
      </c>
      <c r="Q78" s="165">
        <f t="shared" si="16"/>
        <v>0</v>
      </c>
      <c r="R78" s="165">
        <f t="shared" si="16"/>
        <v>0</v>
      </c>
      <c r="S78" s="165">
        <f t="shared" si="16"/>
        <v>0</v>
      </c>
      <c r="T78" s="165">
        <f t="shared" si="16"/>
        <v>0</v>
      </c>
      <c r="U78" s="165">
        <f t="shared" si="16"/>
        <v>0</v>
      </c>
      <c r="V78" s="165">
        <f t="shared" si="16"/>
        <v>0</v>
      </c>
      <c r="W78" s="165">
        <f t="shared" si="16"/>
        <v>0</v>
      </c>
      <c r="X78" s="165">
        <f t="shared" si="16"/>
        <v>0</v>
      </c>
      <c r="Y78" s="165">
        <f t="shared" si="16"/>
        <v>0</v>
      </c>
      <c r="Z78" s="165">
        <f t="shared" si="16"/>
        <v>0</v>
      </c>
      <c r="AA78" s="165">
        <f t="shared" si="16"/>
        <v>0</v>
      </c>
      <c r="AB78" s="165">
        <f t="shared" si="16"/>
        <v>0</v>
      </c>
      <c r="AC78" s="4">
        <f>SUM(I78:AB78)</f>
        <v>10794.5</v>
      </c>
      <c r="AD78" s="4">
        <f t="shared" si="14"/>
        <v>0</v>
      </c>
    </row>
    <row r="79" spans="1:30" ht="30">
      <c r="A79" s="137" t="e">
        <f t="shared" si="15"/>
        <v>#REF!</v>
      </c>
      <c r="B79" s="136">
        <v>919</v>
      </c>
      <c r="C79" s="27" t="s">
        <v>69</v>
      </c>
      <c r="D79" s="27" t="s">
        <v>15</v>
      </c>
      <c r="E79" s="27">
        <v>500</v>
      </c>
      <c r="F79" s="85" t="s">
        <v>70</v>
      </c>
      <c r="G79" s="70">
        <v>9486.1</v>
      </c>
      <c r="H79" s="100">
        <v>10655.1</v>
      </c>
      <c r="I79" s="100">
        <v>9227.9</v>
      </c>
      <c r="J79" s="100">
        <v>161.1</v>
      </c>
      <c r="K79" s="100">
        <v>1266.1</v>
      </c>
      <c r="L79" s="100">
        <v>0</v>
      </c>
      <c r="M79" s="100">
        <v>0</v>
      </c>
      <c r="N79" s="100"/>
      <c r="O79" s="100"/>
      <c r="P79" s="100"/>
      <c r="Q79" s="100"/>
      <c r="R79" s="100"/>
      <c r="S79" s="4"/>
      <c r="T79" s="4"/>
      <c r="U79" s="4"/>
      <c r="V79" s="4"/>
      <c r="W79" s="4"/>
      <c r="X79" s="4"/>
      <c r="Y79" s="4"/>
      <c r="Z79" s="4"/>
      <c r="AA79" s="2"/>
      <c r="AB79" s="2"/>
      <c r="AC79" s="4">
        <f t="shared" si="13"/>
        <v>10655.1</v>
      </c>
      <c r="AD79" s="4">
        <f t="shared" si="14"/>
        <v>0</v>
      </c>
    </row>
    <row r="80" spans="1:30" s="54" customFormat="1" ht="30">
      <c r="A80" s="137" t="e">
        <f t="shared" si="15"/>
        <v>#REF!</v>
      </c>
      <c r="B80" s="137">
        <v>919</v>
      </c>
      <c r="C80" s="123">
        <v>1001</v>
      </c>
      <c r="D80" s="50" t="s">
        <v>65</v>
      </c>
      <c r="E80" s="50" t="s">
        <v>66</v>
      </c>
      <c r="F80" s="116" t="s">
        <v>228</v>
      </c>
      <c r="G80" s="75">
        <v>76.7</v>
      </c>
      <c r="H80" s="109">
        <v>139.4</v>
      </c>
      <c r="I80" s="109"/>
      <c r="J80" s="109"/>
      <c r="K80" s="109">
        <v>139.4</v>
      </c>
      <c r="L80" s="109"/>
      <c r="M80" s="109"/>
      <c r="N80" s="109"/>
      <c r="O80" s="109"/>
      <c r="P80" s="109"/>
      <c r="Q80" s="109"/>
      <c r="R80" s="109"/>
      <c r="S80" s="118"/>
      <c r="T80" s="118"/>
      <c r="U80" s="118"/>
      <c r="V80" s="118"/>
      <c r="W80" s="118"/>
      <c r="X80" s="118"/>
      <c r="Y80" s="118"/>
      <c r="Z80" s="118"/>
      <c r="AA80" s="53"/>
      <c r="AB80" s="53"/>
      <c r="AC80" s="4">
        <f t="shared" si="13"/>
        <v>139.4</v>
      </c>
      <c r="AD80" s="4">
        <f t="shared" si="14"/>
        <v>0</v>
      </c>
    </row>
    <row r="81" spans="1:30" ht="38.25">
      <c r="A81" s="137" t="e">
        <f t="shared" si="15"/>
        <v>#REF!</v>
      </c>
      <c r="B81" s="136">
        <v>902</v>
      </c>
      <c r="C81" s="44">
        <v>902</v>
      </c>
      <c r="D81" s="30"/>
      <c r="E81" s="30"/>
      <c r="F81" s="84" t="s">
        <v>73</v>
      </c>
      <c r="G81" s="68">
        <f>G82+G88+G91+G95</f>
        <v>41848.5</v>
      </c>
      <c r="H81" s="68">
        <f>H82+H88+H91+H95</f>
        <v>23530.5</v>
      </c>
      <c r="I81" s="165">
        <f aca="true" t="shared" si="17" ref="I81:AB81">I82+I88+I91+I95</f>
        <v>12012.5</v>
      </c>
      <c r="J81" s="165">
        <f t="shared" si="17"/>
        <v>349.7</v>
      </c>
      <c r="K81" s="165">
        <f t="shared" si="17"/>
        <v>8672.2</v>
      </c>
      <c r="L81" s="165">
        <f t="shared" si="17"/>
        <v>0</v>
      </c>
      <c r="M81" s="165">
        <f t="shared" si="17"/>
        <v>0</v>
      </c>
      <c r="N81" s="165">
        <f t="shared" si="17"/>
        <v>0</v>
      </c>
      <c r="O81" s="165">
        <f t="shared" si="17"/>
        <v>0</v>
      </c>
      <c r="P81" s="165">
        <f t="shared" si="17"/>
        <v>0</v>
      </c>
      <c r="Q81" s="165">
        <f t="shared" si="17"/>
        <v>0</v>
      </c>
      <c r="R81" s="165">
        <f t="shared" si="17"/>
        <v>0</v>
      </c>
      <c r="S81" s="165">
        <f t="shared" si="17"/>
        <v>0</v>
      </c>
      <c r="T81" s="165">
        <f t="shared" si="17"/>
        <v>0</v>
      </c>
      <c r="U81" s="165">
        <f t="shared" si="17"/>
        <v>0</v>
      </c>
      <c r="V81" s="165">
        <f t="shared" si="17"/>
        <v>0</v>
      </c>
      <c r="W81" s="165">
        <f t="shared" si="17"/>
        <v>0</v>
      </c>
      <c r="X81" s="165">
        <f t="shared" si="17"/>
        <v>0</v>
      </c>
      <c r="Y81" s="165">
        <f t="shared" si="17"/>
        <v>0</v>
      </c>
      <c r="Z81" s="165">
        <f t="shared" si="17"/>
        <v>0</v>
      </c>
      <c r="AA81" s="165">
        <f t="shared" si="17"/>
        <v>2023.1</v>
      </c>
      <c r="AB81" s="165">
        <f t="shared" si="17"/>
        <v>473</v>
      </c>
      <c r="AC81" s="4">
        <f>SUM(I81:AB81)</f>
        <v>23530.5</v>
      </c>
      <c r="AD81" s="4">
        <f>H81-AC81</f>
        <v>0</v>
      </c>
    </row>
    <row r="82" spans="1:30" s="9" customFormat="1" ht="30">
      <c r="A82" s="137" t="e">
        <f t="shared" si="15"/>
        <v>#REF!</v>
      </c>
      <c r="B82" s="136">
        <v>902</v>
      </c>
      <c r="C82" s="45" t="s">
        <v>10</v>
      </c>
      <c r="D82" s="45"/>
      <c r="E82" s="45"/>
      <c r="F82" s="36" t="s">
        <v>9</v>
      </c>
      <c r="G82" s="72">
        <f>G83+G84+G86</f>
        <v>24383.399999999998</v>
      </c>
      <c r="H82" s="101">
        <f>SUM(H83:H87)</f>
        <v>21739.3</v>
      </c>
      <c r="I82" s="101">
        <f aca="true" t="shared" si="18" ref="I82:AB82">SUM(I83:I87)</f>
        <v>12012.5</v>
      </c>
      <c r="J82" s="101">
        <f t="shared" si="18"/>
        <v>349.7</v>
      </c>
      <c r="K82" s="101">
        <f t="shared" si="18"/>
        <v>8635.5</v>
      </c>
      <c r="L82" s="101">
        <f t="shared" si="18"/>
        <v>0</v>
      </c>
      <c r="M82" s="101">
        <f t="shared" si="18"/>
        <v>0</v>
      </c>
      <c r="N82" s="101">
        <f t="shared" si="18"/>
        <v>0</v>
      </c>
      <c r="O82" s="101">
        <f t="shared" si="18"/>
        <v>0</v>
      </c>
      <c r="P82" s="101">
        <f t="shared" si="18"/>
        <v>0</v>
      </c>
      <c r="Q82" s="101">
        <f t="shared" si="18"/>
        <v>0</v>
      </c>
      <c r="R82" s="101">
        <f t="shared" si="18"/>
        <v>0</v>
      </c>
      <c r="S82" s="101">
        <f t="shared" si="18"/>
        <v>0</v>
      </c>
      <c r="T82" s="101">
        <f t="shared" si="18"/>
        <v>0</v>
      </c>
      <c r="U82" s="101">
        <f t="shared" si="18"/>
        <v>0</v>
      </c>
      <c r="V82" s="101">
        <f t="shared" si="18"/>
        <v>0</v>
      </c>
      <c r="W82" s="101">
        <f t="shared" si="18"/>
        <v>0</v>
      </c>
      <c r="X82" s="101">
        <f t="shared" si="18"/>
        <v>0</v>
      </c>
      <c r="Y82" s="101">
        <f t="shared" si="18"/>
        <v>0</v>
      </c>
      <c r="Z82" s="101">
        <f t="shared" si="18"/>
        <v>0</v>
      </c>
      <c r="AA82" s="101">
        <f t="shared" si="18"/>
        <v>741.6</v>
      </c>
      <c r="AB82" s="101">
        <f t="shared" si="18"/>
        <v>0</v>
      </c>
      <c r="AC82" s="4">
        <f t="shared" si="13"/>
        <v>21739.3</v>
      </c>
      <c r="AD82" s="4">
        <f t="shared" si="14"/>
        <v>0</v>
      </c>
    </row>
    <row r="83" spans="1:30" ht="30">
      <c r="A83" s="137" t="e">
        <f t="shared" si="15"/>
        <v>#REF!</v>
      </c>
      <c r="B83" s="136">
        <v>902</v>
      </c>
      <c r="C83" s="26" t="s">
        <v>277</v>
      </c>
      <c r="D83" s="27" t="s">
        <v>15</v>
      </c>
      <c r="E83" s="27">
        <v>500</v>
      </c>
      <c r="F83" s="85" t="s">
        <v>74</v>
      </c>
      <c r="G83" s="70">
        <v>8324.4</v>
      </c>
      <c r="H83" s="100">
        <v>10605</v>
      </c>
      <c r="I83" s="100">
        <v>9056.6</v>
      </c>
      <c r="J83" s="100">
        <v>256.9</v>
      </c>
      <c r="K83" s="100">
        <v>1291.5</v>
      </c>
      <c r="L83" s="100">
        <v>0</v>
      </c>
      <c r="M83" s="100">
        <v>0</v>
      </c>
      <c r="N83" s="100"/>
      <c r="O83" s="100"/>
      <c r="P83" s="100"/>
      <c r="Q83" s="100"/>
      <c r="R83" s="100"/>
      <c r="S83" s="4"/>
      <c r="T83" s="4"/>
      <c r="U83" s="4"/>
      <c r="V83" s="4"/>
      <c r="W83" s="4"/>
      <c r="X83" s="4"/>
      <c r="Y83" s="4"/>
      <c r="Z83" s="4"/>
      <c r="AA83" s="2"/>
      <c r="AB83" s="2"/>
      <c r="AC83" s="4">
        <f t="shared" si="13"/>
        <v>10605</v>
      </c>
      <c r="AD83" s="4">
        <f t="shared" si="14"/>
        <v>0</v>
      </c>
    </row>
    <row r="84" spans="1:30" ht="30">
      <c r="A84" s="137" t="e">
        <f t="shared" si="15"/>
        <v>#REF!</v>
      </c>
      <c r="B84" s="136">
        <v>902</v>
      </c>
      <c r="C84" s="26" t="s">
        <v>277</v>
      </c>
      <c r="D84" s="27" t="s">
        <v>22</v>
      </c>
      <c r="E84" s="27" t="s">
        <v>75</v>
      </c>
      <c r="F84" s="85" t="s">
        <v>76</v>
      </c>
      <c r="G84" s="70">
        <v>15316.2</v>
      </c>
      <c r="H84" s="100">
        <v>3672.6</v>
      </c>
      <c r="I84" s="100">
        <v>2955.9</v>
      </c>
      <c r="J84" s="100">
        <v>92.8</v>
      </c>
      <c r="K84" s="100">
        <v>623.9</v>
      </c>
      <c r="L84" s="100">
        <v>0</v>
      </c>
      <c r="M84" s="100">
        <v>0</v>
      </c>
      <c r="N84" s="100"/>
      <c r="O84" s="100"/>
      <c r="P84" s="100"/>
      <c r="Q84" s="100"/>
      <c r="R84" s="100"/>
      <c r="S84" s="4"/>
      <c r="T84" s="4"/>
      <c r="U84" s="4"/>
      <c r="V84" s="4"/>
      <c r="W84" s="4"/>
      <c r="X84" s="4"/>
      <c r="Y84" s="4"/>
      <c r="Z84" s="4"/>
      <c r="AA84" s="2"/>
      <c r="AB84" s="2"/>
      <c r="AC84" s="4">
        <f t="shared" si="13"/>
        <v>3672.6000000000004</v>
      </c>
      <c r="AD84" s="4">
        <f t="shared" si="14"/>
        <v>0</v>
      </c>
    </row>
    <row r="85" spans="1:30" ht="30">
      <c r="A85" s="137" t="e">
        <f t="shared" si="15"/>
        <v>#REF!</v>
      </c>
      <c r="B85" s="136">
        <v>902</v>
      </c>
      <c r="C85" s="26" t="s">
        <v>277</v>
      </c>
      <c r="D85" s="26" t="s">
        <v>306</v>
      </c>
      <c r="E85" s="26" t="s">
        <v>75</v>
      </c>
      <c r="F85" s="85" t="s">
        <v>307</v>
      </c>
      <c r="G85" s="70"/>
      <c r="H85" s="100">
        <v>4322.8</v>
      </c>
      <c r="I85" s="100"/>
      <c r="J85" s="100"/>
      <c r="K85" s="100">
        <v>4322.8</v>
      </c>
      <c r="L85" s="100"/>
      <c r="M85" s="100"/>
      <c r="N85" s="100"/>
      <c r="O85" s="100"/>
      <c r="P85" s="100"/>
      <c r="Q85" s="100"/>
      <c r="R85" s="100"/>
      <c r="S85" s="4"/>
      <c r="T85" s="4"/>
      <c r="U85" s="4"/>
      <c r="V85" s="4"/>
      <c r="W85" s="4"/>
      <c r="X85" s="4"/>
      <c r="Y85" s="4"/>
      <c r="Z85" s="4"/>
      <c r="AA85" s="2"/>
      <c r="AB85" s="2"/>
      <c r="AC85" s="4">
        <f t="shared" si="13"/>
        <v>4322.8</v>
      </c>
      <c r="AD85" s="4">
        <f t="shared" si="14"/>
        <v>0</v>
      </c>
    </row>
    <row r="86" spans="1:30" ht="51">
      <c r="A86" s="137" t="e">
        <f t="shared" si="15"/>
        <v>#REF!</v>
      </c>
      <c r="B86" s="136">
        <v>902</v>
      </c>
      <c r="C86" s="26" t="s">
        <v>277</v>
      </c>
      <c r="D86" s="27" t="s">
        <v>187</v>
      </c>
      <c r="E86" s="27">
        <v>500</v>
      </c>
      <c r="F86" s="37" t="s">
        <v>77</v>
      </c>
      <c r="G86" s="70">
        <v>742.8</v>
      </c>
      <c r="H86" s="100">
        <v>2397.3</v>
      </c>
      <c r="I86" s="100"/>
      <c r="J86" s="100"/>
      <c r="K86" s="100">
        <v>2397.3</v>
      </c>
      <c r="L86" s="100"/>
      <c r="M86" s="100"/>
      <c r="N86" s="100"/>
      <c r="O86" s="100"/>
      <c r="P86" s="100"/>
      <c r="Q86" s="100"/>
      <c r="R86" s="100"/>
      <c r="S86" s="4"/>
      <c r="T86" s="4"/>
      <c r="U86" s="4"/>
      <c r="V86" s="162"/>
      <c r="W86" s="4"/>
      <c r="X86" s="4"/>
      <c r="Y86" s="4"/>
      <c r="Z86" s="4"/>
      <c r="AA86" s="2"/>
      <c r="AB86" s="2"/>
      <c r="AC86" s="4">
        <f t="shared" si="13"/>
        <v>2397.3</v>
      </c>
      <c r="AD86" s="4">
        <f t="shared" si="14"/>
        <v>0</v>
      </c>
    </row>
    <row r="87" spans="1:30" ht="30">
      <c r="A87" s="137" t="e">
        <f t="shared" si="15"/>
        <v>#REF!</v>
      </c>
      <c r="B87" s="136">
        <v>902</v>
      </c>
      <c r="C87" s="26" t="s">
        <v>277</v>
      </c>
      <c r="D87" s="26" t="s">
        <v>308</v>
      </c>
      <c r="E87" s="26" t="s">
        <v>54</v>
      </c>
      <c r="F87" s="37" t="s">
        <v>309</v>
      </c>
      <c r="G87" s="70">
        <v>0</v>
      </c>
      <c r="H87" s="100">
        <v>741.6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4"/>
      <c r="T87" s="4"/>
      <c r="U87" s="4"/>
      <c r="V87" s="162"/>
      <c r="W87" s="4"/>
      <c r="X87" s="4"/>
      <c r="Y87" s="4"/>
      <c r="Z87" s="4"/>
      <c r="AA87" s="2">
        <v>741.6</v>
      </c>
      <c r="AB87" s="2"/>
      <c r="AC87" s="4">
        <f t="shared" si="13"/>
        <v>741.6</v>
      </c>
      <c r="AD87" s="4">
        <f t="shared" si="14"/>
        <v>0</v>
      </c>
    </row>
    <row r="88" spans="1:30" s="9" customFormat="1" ht="30">
      <c r="A88" s="137" t="e">
        <f t="shared" si="15"/>
        <v>#REF!</v>
      </c>
      <c r="B88" s="136">
        <v>902</v>
      </c>
      <c r="C88" s="45" t="s">
        <v>29</v>
      </c>
      <c r="D88" s="45"/>
      <c r="E88" s="45"/>
      <c r="F88" s="36" t="s">
        <v>30</v>
      </c>
      <c r="G88" s="72">
        <f>G89</f>
        <v>19.2</v>
      </c>
      <c r="H88" s="72">
        <f>H89+H90</f>
        <v>240</v>
      </c>
      <c r="I88" s="72">
        <f aca="true" t="shared" si="19" ref="I88:AB88">I89+I90</f>
        <v>0</v>
      </c>
      <c r="J88" s="72">
        <f t="shared" si="19"/>
        <v>0</v>
      </c>
      <c r="K88" s="72">
        <f t="shared" si="19"/>
        <v>0</v>
      </c>
      <c r="L88" s="72">
        <f t="shared" si="19"/>
        <v>0</v>
      </c>
      <c r="M88" s="72">
        <f t="shared" si="19"/>
        <v>0</v>
      </c>
      <c r="N88" s="72">
        <f t="shared" si="19"/>
        <v>0</v>
      </c>
      <c r="O88" s="72">
        <f t="shared" si="19"/>
        <v>0</v>
      </c>
      <c r="P88" s="72">
        <f t="shared" si="19"/>
        <v>0</v>
      </c>
      <c r="Q88" s="72">
        <f t="shared" si="19"/>
        <v>0</v>
      </c>
      <c r="R88" s="72">
        <f t="shared" si="19"/>
        <v>0</v>
      </c>
      <c r="S88" s="72">
        <f t="shared" si="19"/>
        <v>0</v>
      </c>
      <c r="T88" s="72">
        <f t="shared" si="19"/>
        <v>0</v>
      </c>
      <c r="U88" s="72">
        <f t="shared" si="19"/>
        <v>0</v>
      </c>
      <c r="V88" s="72">
        <f t="shared" si="19"/>
        <v>0</v>
      </c>
      <c r="W88" s="72">
        <f t="shared" si="19"/>
        <v>0</v>
      </c>
      <c r="X88" s="72">
        <f t="shared" si="19"/>
        <v>0</v>
      </c>
      <c r="Y88" s="72">
        <f t="shared" si="19"/>
        <v>0</v>
      </c>
      <c r="Z88" s="72">
        <f t="shared" si="19"/>
        <v>0</v>
      </c>
      <c r="AA88" s="72">
        <f t="shared" si="19"/>
        <v>240</v>
      </c>
      <c r="AB88" s="72">
        <f t="shared" si="19"/>
        <v>0</v>
      </c>
      <c r="AC88" s="4">
        <f t="shared" si="13"/>
        <v>240</v>
      </c>
      <c r="AD88" s="4">
        <f t="shared" si="14"/>
        <v>0</v>
      </c>
    </row>
    <row r="89" spans="1:30" ht="30">
      <c r="A89" s="137" t="e">
        <f t="shared" si="15"/>
        <v>#REF!</v>
      </c>
      <c r="B89" s="136">
        <v>902</v>
      </c>
      <c r="C89" s="26" t="s">
        <v>194</v>
      </c>
      <c r="D89" s="26" t="s">
        <v>195</v>
      </c>
      <c r="E89" s="28" t="s">
        <v>196</v>
      </c>
      <c r="F89" s="85" t="s">
        <v>197</v>
      </c>
      <c r="G89" s="70">
        <v>19.2</v>
      </c>
      <c r="H89" s="100">
        <v>200.9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4"/>
      <c r="T89" s="4"/>
      <c r="U89" s="4"/>
      <c r="V89" s="4"/>
      <c r="W89" s="4"/>
      <c r="X89" s="4"/>
      <c r="Y89" s="4"/>
      <c r="Z89" s="4"/>
      <c r="AA89" s="2">
        <v>200.9</v>
      </c>
      <c r="AB89" s="2"/>
      <c r="AC89" s="4">
        <f t="shared" si="13"/>
        <v>200.9</v>
      </c>
      <c r="AD89" s="4">
        <f t="shared" si="14"/>
        <v>0</v>
      </c>
    </row>
    <row r="90" spans="1:30" ht="30">
      <c r="A90" s="137" t="e">
        <f t="shared" si="15"/>
        <v>#REF!</v>
      </c>
      <c r="B90" s="136">
        <v>902</v>
      </c>
      <c r="C90" s="26" t="s">
        <v>310</v>
      </c>
      <c r="D90" s="26" t="s">
        <v>279</v>
      </c>
      <c r="E90" s="28" t="s">
        <v>54</v>
      </c>
      <c r="F90" s="85" t="s">
        <v>280</v>
      </c>
      <c r="G90" s="70">
        <v>0</v>
      </c>
      <c r="H90" s="100">
        <v>39.1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4"/>
      <c r="T90" s="4"/>
      <c r="U90" s="4"/>
      <c r="V90" s="4"/>
      <c r="W90" s="4"/>
      <c r="X90" s="4"/>
      <c r="Y90" s="4"/>
      <c r="Z90" s="4"/>
      <c r="AA90" s="2">
        <v>39.1</v>
      </c>
      <c r="AB90" s="2"/>
      <c r="AC90" s="4">
        <f t="shared" si="13"/>
        <v>39.1</v>
      </c>
      <c r="AD90" s="4">
        <f t="shared" si="14"/>
        <v>0</v>
      </c>
    </row>
    <row r="91" spans="1:30" s="9" customFormat="1" ht="30">
      <c r="A91" s="137" t="e">
        <f t="shared" si="15"/>
        <v>#REF!</v>
      </c>
      <c r="B91" s="136">
        <v>902</v>
      </c>
      <c r="C91" s="45" t="s">
        <v>35</v>
      </c>
      <c r="D91" s="45"/>
      <c r="E91" s="45"/>
      <c r="F91" s="36" t="s">
        <v>36</v>
      </c>
      <c r="G91" s="72">
        <f>SUM(G92:G94)</f>
        <v>958.5999999999999</v>
      </c>
      <c r="H91" s="72">
        <f>SUM(H92:H94)</f>
        <v>1078.2</v>
      </c>
      <c r="I91" s="72">
        <f aca="true" t="shared" si="20" ref="I91:AB91">SUM(I92:I94)</f>
        <v>0</v>
      </c>
      <c r="J91" s="72">
        <f t="shared" si="20"/>
        <v>0</v>
      </c>
      <c r="K91" s="72">
        <f t="shared" si="20"/>
        <v>36.7</v>
      </c>
      <c r="L91" s="72">
        <f t="shared" si="20"/>
        <v>0</v>
      </c>
      <c r="M91" s="72">
        <f t="shared" si="20"/>
        <v>0</v>
      </c>
      <c r="N91" s="72">
        <f t="shared" si="20"/>
        <v>0</v>
      </c>
      <c r="O91" s="72">
        <f t="shared" si="20"/>
        <v>0</v>
      </c>
      <c r="P91" s="72">
        <f t="shared" si="20"/>
        <v>0</v>
      </c>
      <c r="Q91" s="72">
        <f t="shared" si="20"/>
        <v>0</v>
      </c>
      <c r="R91" s="72">
        <f t="shared" si="20"/>
        <v>0</v>
      </c>
      <c r="S91" s="72">
        <f t="shared" si="20"/>
        <v>0</v>
      </c>
      <c r="T91" s="72">
        <f t="shared" si="20"/>
        <v>0</v>
      </c>
      <c r="U91" s="72">
        <f t="shared" si="20"/>
        <v>0</v>
      </c>
      <c r="V91" s="72">
        <f t="shared" si="20"/>
        <v>0</v>
      </c>
      <c r="W91" s="72">
        <f t="shared" si="20"/>
        <v>0</v>
      </c>
      <c r="X91" s="72">
        <f t="shared" si="20"/>
        <v>0</v>
      </c>
      <c r="Y91" s="72">
        <f t="shared" si="20"/>
        <v>0</v>
      </c>
      <c r="Z91" s="72">
        <f t="shared" si="20"/>
        <v>0</v>
      </c>
      <c r="AA91" s="72">
        <f t="shared" si="20"/>
        <v>1041.5</v>
      </c>
      <c r="AB91" s="72">
        <f t="shared" si="20"/>
        <v>0</v>
      </c>
      <c r="AC91" s="4">
        <f t="shared" si="13"/>
        <v>1078.2</v>
      </c>
      <c r="AD91" s="4">
        <f t="shared" si="14"/>
        <v>0</v>
      </c>
    </row>
    <row r="92" spans="1:30" ht="30">
      <c r="A92" s="137" t="e">
        <f t="shared" si="15"/>
        <v>#REF!</v>
      </c>
      <c r="B92" s="136">
        <v>902</v>
      </c>
      <c r="C92" s="27" t="s">
        <v>40</v>
      </c>
      <c r="D92" s="27" t="s">
        <v>78</v>
      </c>
      <c r="E92" s="27">
        <v>500</v>
      </c>
      <c r="F92" s="85" t="s">
        <v>79</v>
      </c>
      <c r="G92" s="70">
        <v>6.8</v>
      </c>
      <c r="H92" s="100">
        <v>36.7</v>
      </c>
      <c r="I92" s="100"/>
      <c r="J92" s="100"/>
      <c r="K92" s="100">
        <v>36.7</v>
      </c>
      <c r="L92" s="100"/>
      <c r="M92" s="100"/>
      <c r="N92" s="100"/>
      <c r="O92" s="100"/>
      <c r="P92" s="100"/>
      <c r="Q92" s="100"/>
      <c r="R92" s="100"/>
      <c r="S92" s="4"/>
      <c r="T92" s="4"/>
      <c r="U92" s="4"/>
      <c r="V92" s="4"/>
      <c r="W92" s="4"/>
      <c r="X92" s="4"/>
      <c r="Y92" s="4"/>
      <c r="Z92" s="4"/>
      <c r="AA92" s="2"/>
      <c r="AB92" s="2"/>
      <c r="AC92" s="4">
        <f t="shared" si="13"/>
        <v>36.7</v>
      </c>
      <c r="AD92" s="4">
        <f t="shared" si="14"/>
        <v>0</v>
      </c>
    </row>
    <row r="93" spans="1:30" ht="30">
      <c r="A93" s="137" t="e">
        <f t="shared" si="15"/>
        <v>#REF!</v>
      </c>
      <c r="B93" s="136">
        <v>902</v>
      </c>
      <c r="C93" s="26" t="s">
        <v>40</v>
      </c>
      <c r="D93" s="26" t="s">
        <v>232</v>
      </c>
      <c r="E93" s="26" t="s">
        <v>54</v>
      </c>
      <c r="F93" s="85" t="s">
        <v>233</v>
      </c>
      <c r="G93" s="70">
        <v>619</v>
      </c>
      <c r="H93" s="100">
        <v>500.3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4"/>
      <c r="T93" s="4"/>
      <c r="U93" s="4"/>
      <c r="V93" s="4"/>
      <c r="W93" s="4"/>
      <c r="X93" s="4"/>
      <c r="Y93" s="4"/>
      <c r="Z93" s="4"/>
      <c r="AA93" s="2">
        <v>500.3</v>
      </c>
      <c r="AB93" s="2"/>
      <c r="AC93" s="4">
        <f t="shared" si="13"/>
        <v>500.3</v>
      </c>
      <c r="AD93" s="4">
        <f t="shared" si="14"/>
        <v>0</v>
      </c>
    </row>
    <row r="94" spans="1:30" ht="30">
      <c r="A94" s="137" t="e">
        <f t="shared" si="15"/>
        <v>#REF!</v>
      </c>
      <c r="B94" s="136">
        <v>902</v>
      </c>
      <c r="C94" s="26" t="s">
        <v>40</v>
      </c>
      <c r="D94" s="26" t="s">
        <v>242</v>
      </c>
      <c r="E94" s="26" t="s">
        <v>298</v>
      </c>
      <c r="F94" s="85" t="s">
        <v>311</v>
      </c>
      <c r="G94" s="70">
        <v>332.8</v>
      </c>
      <c r="H94" s="100">
        <v>541.2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4"/>
      <c r="T94" s="4"/>
      <c r="U94" s="4"/>
      <c r="V94" s="4"/>
      <c r="W94" s="4"/>
      <c r="X94" s="4"/>
      <c r="Y94" s="4"/>
      <c r="Z94" s="4"/>
      <c r="AA94" s="2">
        <v>541.2</v>
      </c>
      <c r="AB94" s="2"/>
      <c r="AC94" s="4">
        <f t="shared" si="13"/>
        <v>541.2</v>
      </c>
      <c r="AD94" s="4">
        <f t="shared" si="14"/>
        <v>0</v>
      </c>
    </row>
    <row r="95" spans="1:30" s="9" customFormat="1" ht="30">
      <c r="A95" s="137" t="e">
        <f t="shared" si="15"/>
        <v>#REF!</v>
      </c>
      <c r="B95" s="136">
        <v>902</v>
      </c>
      <c r="C95" s="45" t="s">
        <v>43</v>
      </c>
      <c r="D95" s="45"/>
      <c r="E95" s="45"/>
      <c r="F95" s="36" t="s">
        <v>80</v>
      </c>
      <c r="G95" s="72">
        <f>SUM(G96:G98)</f>
        <v>16487.3</v>
      </c>
      <c r="H95" s="72">
        <f>SUM(H96:H98)</f>
        <v>473</v>
      </c>
      <c r="I95" s="72">
        <f aca="true" t="shared" si="21" ref="I95:AB95">SUM(I96:I98)</f>
        <v>0</v>
      </c>
      <c r="J95" s="72">
        <f t="shared" si="21"/>
        <v>0</v>
      </c>
      <c r="K95" s="72">
        <f t="shared" si="21"/>
        <v>0</v>
      </c>
      <c r="L95" s="72">
        <f t="shared" si="21"/>
        <v>0</v>
      </c>
      <c r="M95" s="72">
        <f t="shared" si="21"/>
        <v>0</v>
      </c>
      <c r="N95" s="72">
        <f t="shared" si="21"/>
        <v>0</v>
      </c>
      <c r="O95" s="72">
        <f t="shared" si="21"/>
        <v>0</v>
      </c>
      <c r="P95" s="72">
        <f t="shared" si="21"/>
        <v>0</v>
      </c>
      <c r="Q95" s="72">
        <f t="shared" si="21"/>
        <v>0</v>
      </c>
      <c r="R95" s="72">
        <f t="shared" si="21"/>
        <v>0</v>
      </c>
      <c r="S95" s="72">
        <f t="shared" si="21"/>
        <v>0</v>
      </c>
      <c r="T95" s="72">
        <f t="shared" si="21"/>
        <v>0</v>
      </c>
      <c r="U95" s="72">
        <f t="shared" si="21"/>
        <v>0</v>
      </c>
      <c r="V95" s="72">
        <f t="shared" si="21"/>
        <v>0</v>
      </c>
      <c r="W95" s="72">
        <f t="shared" si="21"/>
        <v>0</v>
      </c>
      <c r="X95" s="72">
        <f t="shared" si="21"/>
        <v>0</v>
      </c>
      <c r="Y95" s="72">
        <f t="shared" si="21"/>
        <v>0</v>
      </c>
      <c r="Z95" s="72">
        <f t="shared" si="21"/>
        <v>0</v>
      </c>
      <c r="AA95" s="72">
        <f t="shared" si="21"/>
        <v>0</v>
      </c>
      <c r="AB95" s="72">
        <f t="shared" si="21"/>
        <v>473</v>
      </c>
      <c r="AC95" s="4">
        <f t="shared" si="13"/>
        <v>473</v>
      </c>
      <c r="AD95" s="4">
        <f t="shared" si="14"/>
        <v>0</v>
      </c>
    </row>
    <row r="96" spans="1:30" s="54" customFormat="1" ht="30">
      <c r="A96" s="137" t="e">
        <f t="shared" si="15"/>
        <v>#REF!</v>
      </c>
      <c r="B96" s="136">
        <v>902</v>
      </c>
      <c r="C96" s="51" t="s">
        <v>209</v>
      </c>
      <c r="D96" s="51" t="s">
        <v>237</v>
      </c>
      <c r="E96" s="51" t="s">
        <v>54</v>
      </c>
      <c r="F96" s="55" t="s">
        <v>238</v>
      </c>
      <c r="G96" s="73">
        <v>378.6</v>
      </c>
      <c r="H96" s="102">
        <v>0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56"/>
      <c r="T96" s="118"/>
      <c r="U96" s="118"/>
      <c r="V96" s="118"/>
      <c r="W96" s="118"/>
      <c r="X96" s="118"/>
      <c r="Y96" s="118"/>
      <c r="Z96" s="118"/>
      <c r="AA96" s="53"/>
      <c r="AB96" s="53"/>
      <c r="AC96" s="4">
        <f t="shared" si="13"/>
        <v>0</v>
      </c>
      <c r="AD96" s="4">
        <f t="shared" si="14"/>
        <v>0</v>
      </c>
    </row>
    <row r="97" spans="1:30" s="34" customFormat="1" ht="30">
      <c r="A97" s="138" t="e">
        <f t="shared" si="15"/>
        <v>#REF!</v>
      </c>
      <c r="B97" s="138">
        <v>902</v>
      </c>
      <c r="C97" s="32" t="s">
        <v>81</v>
      </c>
      <c r="D97" s="32" t="s">
        <v>82</v>
      </c>
      <c r="E97" s="32" t="s">
        <v>83</v>
      </c>
      <c r="F97" s="38" t="s">
        <v>234</v>
      </c>
      <c r="G97" s="74">
        <v>1404.5</v>
      </c>
      <c r="H97" s="108">
        <v>473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20"/>
      <c r="T97" s="120"/>
      <c r="U97" s="120"/>
      <c r="V97" s="120"/>
      <c r="W97" s="120"/>
      <c r="X97" s="120"/>
      <c r="Y97" s="120"/>
      <c r="Z97" s="120"/>
      <c r="AA97" s="33"/>
      <c r="AB97" s="33">
        <v>473</v>
      </c>
      <c r="AC97" s="4">
        <f t="shared" si="13"/>
        <v>473</v>
      </c>
      <c r="AD97" s="4">
        <f t="shared" si="14"/>
        <v>0</v>
      </c>
    </row>
    <row r="98" spans="1:30" s="34" customFormat="1" ht="45">
      <c r="A98" s="138" t="e">
        <f t="shared" si="15"/>
        <v>#REF!</v>
      </c>
      <c r="B98" s="138">
        <v>902</v>
      </c>
      <c r="C98" s="32" t="s">
        <v>92</v>
      </c>
      <c r="D98" s="32" t="s">
        <v>235</v>
      </c>
      <c r="E98" s="32" t="s">
        <v>75</v>
      </c>
      <c r="F98" s="38" t="s">
        <v>236</v>
      </c>
      <c r="G98" s="74">
        <v>14704.2</v>
      </c>
      <c r="H98" s="108">
        <v>0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20"/>
      <c r="T98" s="120"/>
      <c r="U98" s="120"/>
      <c r="V98" s="120"/>
      <c r="W98" s="120"/>
      <c r="X98" s="120"/>
      <c r="Y98" s="120"/>
      <c r="Z98" s="120"/>
      <c r="AA98" s="33"/>
      <c r="AB98" s="33"/>
      <c r="AC98" s="4">
        <f t="shared" si="13"/>
        <v>0</v>
      </c>
      <c r="AD98" s="4">
        <f t="shared" si="14"/>
        <v>0</v>
      </c>
    </row>
    <row r="99" spans="1:30" ht="25.5">
      <c r="A99" s="137" t="e">
        <f t="shared" si="15"/>
        <v>#REF!</v>
      </c>
      <c r="B99" s="136">
        <v>903</v>
      </c>
      <c r="C99" s="44">
        <v>903</v>
      </c>
      <c r="D99" s="44"/>
      <c r="E99" s="44"/>
      <c r="F99" s="84" t="s">
        <v>85</v>
      </c>
      <c r="G99" s="68">
        <f>G100+G103+G106+G120+G122+G124</f>
        <v>302219.2</v>
      </c>
      <c r="H99" s="68">
        <f>H100+H103+H106+H120+H122+H124</f>
        <v>292727.2</v>
      </c>
      <c r="I99" s="165">
        <f aca="true" t="shared" si="22" ref="I99:AB99">I100+I103+I106+I120+I122+I124</f>
        <v>13564.1</v>
      </c>
      <c r="J99" s="165">
        <f t="shared" si="22"/>
        <v>9071</v>
      </c>
      <c r="K99" s="165">
        <f t="shared" si="22"/>
        <v>3319.7999999999997</v>
      </c>
      <c r="L99" s="165">
        <f t="shared" si="22"/>
        <v>60</v>
      </c>
      <c r="M99" s="165">
        <f t="shared" si="22"/>
        <v>19566</v>
      </c>
      <c r="N99" s="165">
        <f t="shared" si="22"/>
        <v>1691.5</v>
      </c>
      <c r="O99" s="165">
        <f t="shared" si="22"/>
        <v>152.7</v>
      </c>
      <c r="P99" s="165">
        <f t="shared" si="22"/>
        <v>538.6</v>
      </c>
      <c r="Q99" s="165">
        <f t="shared" si="22"/>
        <v>0</v>
      </c>
      <c r="R99" s="165">
        <f t="shared" si="22"/>
        <v>1739.5</v>
      </c>
      <c r="S99" s="165">
        <f t="shared" si="22"/>
        <v>0</v>
      </c>
      <c r="T99" s="165">
        <f t="shared" si="22"/>
        <v>0</v>
      </c>
      <c r="U99" s="165">
        <f t="shared" si="22"/>
        <v>0</v>
      </c>
      <c r="V99" s="165">
        <f t="shared" si="22"/>
        <v>0</v>
      </c>
      <c r="W99" s="165">
        <f t="shared" si="22"/>
        <v>0</v>
      </c>
      <c r="X99" s="165">
        <f t="shared" si="22"/>
        <v>90372.90000000001</v>
      </c>
      <c r="Y99" s="165">
        <f t="shared" si="22"/>
        <v>6167.2</v>
      </c>
      <c r="Z99" s="165">
        <f t="shared" si="22"/>
        <v>0</v>
      </c>
      <c r="AA99" s="165">
        <f t="shared" si="22"/>
        <v>24434.899999999998</v>
      </c>
      <c r="AB99" s="165">
        <f t="shared" si="22"/>
        <v>122049</v>
      </c>
      <c r="AC99" s="4">
        <f t="shared" si="13"/>
        <v>292727.2</v>
      </c>
      <c r="AD99" s="4">
        <f t="shared" si="14"/>
        <v>0</v>
      </c>
    </row>
    <row r="100" spans="1:30" s="9" customFormat="1" ht="30">
      <c r="A100" s="137" t="e">
        <f t="shared" si="15"/>
        <v>#REF!</v>
      </c>
      <c r="B100" s="136">
        <v>903</v>
      </c>
      <c r="C100" s="45" t="s">
        <v>29</v>
      </c>
      <c r="D100" s="45"/>
      <c r="E100" s="45"/>
      <c r="F100" s="36" t="s">
        <v>30</v>
      </c>
      <c r="G100" s="72">
        <f>G101+G102</f>
        <v>3237.6</v>
      </c>
      <c r="H100" s="72">
        <f>H101+H102</f>
        <v>4314.4</v>
      </c>
      <c r="I100" s="72">
        <f aca="true" t="shared" si="23" ref="I100:AB100">I101+I102</f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23"/>
        <v>0</v>
      </c>
      <c r="O100" s="72">
        <f t="shared" si="23"/>
        <v>0</v>
      </c>
      <c r="P100" s="72">
        <f t="shared" si="23"/>
        <v>0</v>
      </c>
      <c r="Q100" s="72">
        <f t="shared" si="23"/>
        <v>0</v>
      </c>
      <c r="R100" s="72">
        <f t="shared" si="23"/>
        <v>0</v>
      </c>
      <c r="S100" s="72">
        <f t="shared" si="23"/>
        <v>0</v>
      </c>
      <c r="T100" s="72">
        <f t="shared" si="23"/>
        <v>0</v>
      </c>
      <c r="U100" s="72">
        <f t="shared" si="23"/>
        <v>0</v>
      </c>
      <c r="V100" s="72">
        <f t="shared" si="23"/>
        <v>0</v>
      </c>
      <c r="W100" s="72">
        <f t="shared" si="23"/>
        <v>0</v>
      </c>
      <c r="X100" s="72">
        <f t="shared" si="23"/>
        <v>0</v>
      </c>
      <c r="Y100" s="72">
        <f t="shared" si="23"/>
        <v>0</v>
      </c>
      <c r="Z100" s="72">
        <f t="shared" si="23"/>
        <v>0</v>
      </c>
      <c r="AA100" s="72">
        <f t="shared" si="23"/>
        <v>4314.4</v>
      </c>
      <c r="AB100" s="72">
        <f t="shared" si="23"/>
        <v>0</v>
      </c>
      <c r="AC100" s="4">
        <f t="shared" si="13"/>
        <v>4314.4</v>
      </c>
      <c r="AD100" s="4">
        <f t="shared" si="14"/>
        <v>0</v>
      </c>
    </row>
    <row r="101" spans="1:30" ht="30">
      <c r="A101" s="137" t="e">
        <f t="shared" si="15"/>
        <v>#REF!</v>
      </c>
      <c r="B101" s="136">
        <v>903</v>
      </c>
      <c r="C101" s="26" t="s">
        <v>194</v>
      </c>
      <c r="D101" s="26" t="s">
        <v>195</v>
      </c>
      <c r="E101" s="28" t="s">
        <v>196</v>
      </c>
      <c r="F101" s="85" t="s">
        <v>197</v>
      </c>
      <c r="G101" s="70">
        <v>1506.8</v>
      </c>
      <c r="H101" s="100">
        <v>525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4"/>
      <c r="T101" s="4"/>
      <c r="U101" s="4"/>
      <c r="V101" s="4"/>
      <c r="W101" s="4"/>
      <c r="X101" s="4"/>
      <c r="Y101" s="4"/>
      <c r="Z101" s="4"/>
      <c r="AA101" s="2">
        <v>525</v>
      </c>
      <c r="AB101" s="2"/>
      <c r="AC101" s="4">
        <f t="shared" si="13"/>
        <v>525</v>
      </c>
      <c r="AD101" s="4">
        <f t="shared" si="14"/>
        <v>0</v>
      </c>
    </row>
    <row r="102" spans="1:30" ht="30">
      <c r="A102" s="137" t="e">
        <f t="shared" si="15"/>
        <v>#REF!</v>
      </c>
      <c r="B102" s="136">
        <v>903</v>
      </c>
      <c r="C102" s="26" t="s">
        <v>198</v>
      </c>
      <c r="D102" s="26" t="s">
        <v>239</v>
      </c>
      <c r="E102" s="28" t="s">
        <v>196</v>
      </c>
      <c r="F102" s="85" t="s">
        <v>240</v>
      </c>
      <c r="G102" s="70">
        <v>1730.8</v>
      </c>
      <c r="H102" s="100">
        <v>3789.4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4"/>
      <c r="T102" s="4"/>
      <c r="U102" s="4"/>
      <c r="V102" s="4"/>
      <c r="W102" s="4"/>
      <c r="X102" s="4"/>
      <c r="Y102" s="4"/>
      <c r="Z102" s="4"/>
      <c r="AA102" s="2">
        <v>3789.4</v>
      </c>
      <c r="AB102" s="2"/>
      <c r="AC102" s="4">
        <f t="shared" si="13"/>
        <v>3789.4</v>
      </c>
      <c r="AD102" s="4">
        <f t="shared" si="14"/>
        <v>0</v>
      </c>
    </row>
    <row r="103" spans="1:30" s="60" customFormat="1" ht="30">
      <c r="A103" s="137" t="e">
        <f t="shared" si="15"/>
        <v>#REF!</v>
      </c>
      <c r="B103" s="136">
        <v>903</v>
      </c>
      <c r="C103" s="45" t="s">
        <v>35</v>
      </c>
      <c r="D103" s="45"/>
      <c r="E103" s="45"/>
      <c r="F103" s="36" t="s">
        <v>36</v>
      </c>
      <c r="G103" s="77">
        <f>G104+G105</f>
        <v>6053.8</v>
      </c>
      <c r="H103" s="77">
        <f>H104+H105</f>
        <v>5951.9</v>
      </c>
      <c r="I103" s="77">
        <f aca="true" t="shared" si="24" ref="I103:AB103">I104+I105</f>
        <v>3390</v>
      </c>
      <c r="J103" s="77">
        <f t="shared" si="24"/>
        <v>198.3</v>
      </c>
      <c r="K103" s="77">
        <f t="shared" si="24"/>
        <v>768.7</v>
      </c>
      <c r="L103" s="77">
        <f t="shared" si="24"/>
        <v>60</v>
      </c>
      <c r="M103" s="77">
        <f t="shared" si="24"/>
        <v>0</v>
      </c>
      <c r="N103" s="77">
        <f t="shared" si="24"/>
        <v>0</v>
      </c>
      <c r="O103" s="77">
        <f t="shared" si="24"/>
        <v>0</v>
      </c>
      <c r="P103" s="77">
        <f t="shared" si="24"/>
        <v>0</v>
      </c>
      <c r="Q103" s="77">
        <f t="shared" si="24"/>
        <v>0</v>
      </c>
      <c r="R103" s="77">
        <f t="shared" si="24"/>
        <v>0</v>
      </c>
      <c r="S103" s="77">
        <f t="shared" si="24"/>
        <v>0</v>
      </c>
      <c r="T103" s="77">
        <f t="shared" si="24"/>
        <v>0</v>
      </c>
      <c r="U103" s="77">
        <f t="shared" si="24"/>
        <v>0</v>
      </c>
      <c r="V103" s="77">
        <f t="shared" si="24"/>
        <v>0</v>
      </c>
      <c r="W103" s="77">
        <f t="shared" si="24"/>
        <v>0</v>
      </c>
      <c r="X103" s="77">
        <f t="shared" si="24"/>
        <v>0</v>
      </c>
      <c r="Y103" s="77">
        <f t="shared" si="24"/>
        <v>0</v>
      </c>
      <c r="Z103" s="77">
        <f t="shared" si="24"/>
        <v>0</v>
      </c>
      <c r="AA103" s="77">
        <f t="shared" si="24"/>
        <v>1534.9</v>
      </c>
      <c r="AB103" s="77">
        <f t="shared" si="24"/>
        <v>0</v>
      </c>
      <c r="AC103" s="4">
        <f t="shared" si="13"/>
        <v>5951.9</v>
      </c>
      <c r="AD103" s="4">
        <f t="shared" si="14"/>
        <v>0</v>
      </c>
    </row>
    <row r="104" spans="1:30" ht="30">
      <c r="A104" s="137" t="e">
        <f t="shared" si="15"/>
        <v>#REF!</v>
      </c>
      <c r="B104" s="136">
        <v>903</v>
      </c>
      <c r="C104" s="27" t="s">
        <v>86</v>
      </c>
      <c r="D104" s="27" t="s">
        <v>87</v>
      </c>
      <c r="E104" s="27" t="s">
        <v>75</v>
      </c>
      <c r="F104" s="85" t="s">
        <v>88</v>
      </c>
      <c r="G104" s="70">
        <v>5060.6</v>
      </c>
      <c r="H104" s="100">
        <v>4417</v>
      </c>
      <c r="I104" s="100">
        <v>3390</v>
      </c>
      <c r="J104" s="100">
        <v>198.3</v>
      </c>
      <c r="K104" s="100">
        <v>768.7</v>
      </c>
      <c r="L104" s="100">
        <v>60</v>
      </c>
      <c r="M104" s="100">
        <v>0</v>
      </c>
      <c r="N104" s="100"/>
      <c r="O104" s="100"/>
      <c r="P104" s="100"/>
      <c r="Q104" s="100"/>
      <c r="R104" s="100"/>
      <c r="S104" s="4"/>
      <c r="T104" s="4"/>
      <c r="U104" s="4"/>
      <c r="V104" s="4"/>
      <c r="W104" s="4"/>
      <c r="X104" s="4"/>
      <c r="Y104" s="4"/>
      <c r="Z104" s="4"/>
      <c r="AA104" s="2"/>
      <c r="AB104" s="2"/>
      <c r="AC104" s="4">
        <f t="shared" si="13"/>
        <v>4417</v>
      </c>
      <c r="AD104" s="4">
        <f t="shared" si="14"/>
        <v>0</v>
      </c>
    </row>
    <row r="105" spans="1:30" ht="30">
      <c r="A105" s="137" t="e">
        <f t="shared" si="15"/>
        <v>#REF!</v>
      </c>
      <c r="B105" s="136">
        <v>903</v>
      </c>
      <c r="C105" s="27" t="s">
        <v>40</v>
      </c>
      <c r="D105" s="26" t="s">
        <v>241</v>
      </c>
      <c r="E105" s="26" t="s">
        <v>54</v>
      </c>
      <c r="F105" s="37" t="s">
        <v>233</v>
      </c>
      <c r="G105" s="70">
        <v>993.2</v>
      </c>
      <c r="H105" s="100">
        <v>1534.9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4"/>
      <c r="T105" s="4"/>
      <c r="U105" s="4"/>
      <c r="V105" s="4"/>
      <c r="W105" s="4"/>
      <c r="X105" s="4"/>
      <c r="Y105" s="4"/>
      <c r="Z105" s="4"/>
      <c r="AA105" s="2">
        <v>1534.9</v>
      </c>
      <c r="AB105" s="2"/>
      <c r="AC105" s="4">
        <f t="shared" si="13"/>
        <v>1534.9</v>
      </c>
      <c r="AD105" s="4">
        <f t="shared" si="14"/>
        <v>0</v>
      </c>
    </row>
    <row r="106" spans="1:30" s="60" customFormat="1" ht="30">
      <c r="A106" s="137" t="e">
        <f t="shared" si="15"/>
        <v>#REF!</v>
      </c>
      <c r="B106" s="136">
        <v>903</v>
      </c>
      <c r="C106" s="45" t="s">
        <v>43</v>
      </c>
      <c r="D106" s="45"/>
      <c r="E106" s="45"/>
      <c r="F106" s="36" t="s">
        <v>44</v>
      </c>
      <c r="G106" s="77">
        <f>SUM(G107:G119)</f>
        <v>187670.80000000002</v>
      </c>
      <c r="H106" s="77">
        <f>SUM(H107:H119)</f>
        <v>157866.80000000002</v>
      </c>
      <c r="I106" s="77">
        <f aca="true" t="shared" si="25" ref="I106:AB106">SUM(I107:I119)</f>
        <v>10174.1</v>
      </c>
      <c r="J106" s="77">
        <f t="shared" si="25"/>
        <v>8872.7</v>
      </c>
      <c r="K106" s="77">
        <f t="shared" si="25"/>
        <v>2506</v>
      </c>
      <c r="L106" s="77">
        <f t="shared" si="25"/>
        <v>0</v>
      </c>
      <c r="M106" s="77">
        <f t="shared" si="25"/>
        <v>19566</v>
      </c>
      <c r="N106" s="77">
        <f t="shared" si="25"/>
        <v>1691.5</v>
      </c>
      <c r="O106" s="77">
        <f t="shared" si="25"/>
        <v>152.7</v>
      </c>
      <c r="P106" s="77">
        <f t="shared" si="25"/>
        <v>538.6</v>
      </c>
      <c r="Q106" s="77">
        <f t="shared" si="25"/>
        <v>0</v>
      </c>
      <c r="R106" s="77">
        <f t="shared" si="25"/>
        <v>1739.5</v>
      </c>
      <c r="S106" s="77">
        <f t="shared" si="25"/>
        <v>0</v>
      </c>
      <c r="T106" s="77">
        <f t="shared" si="25"/>
        <v>0</v>
      </c>
      <c r="U106" s="77">
        <f t="shared" si="25"/>
        <v>0</v>
      </c>
      <c r="V106" s="77">
        <f t="shared" si="25"/>
        <v>0</v>
      </c>
      <c r="W106" s="77">
        <f t="shared" si="25"/>
        <v>0</v>
      </c>
      <c r="X106" s="77">
        <f t="shared" si="25"/>
        <v>87872.90000000001</v>
      </c>
      <c r="Y106" s="77">
        <f t="shared" si="25"/>
        <v>6167.2</v>
      </c>
      <c r="Z106" s="77">
        <f t="shared" si="25"/>
        <v>0</v>
      </c>
      <c r="AA106" s="77">
        <f t="shared" si="25"/>
        <v>18585.6</v>
      </c>
      <c r="AB106" s="77">
        <f t="shared" si="25"/>
        <v>0</v>
      </c>
      <c r="AC106" s="4">
        <f t="shared" si="13"/>
        <v>157866.80000000002</v>
      </c>
      <c r="AD106" s="4">
        <f t="shared" si="14"/>
        <v>0</v>
      </c>
    </row>
    <row r="107" spans="1:30" ht="30">
      <c r="A107" s="137" t="e">
        <f t="shared" si="15"/>
        <v>#REF!</v>
      </c>
      <c r="B107" s="136">
        <v>903</v>
      </c>
      <c r="C107" s="27" t="s">
        <v>89</v>
      </c>
      <c r="D107" s="27" t="s">
        <v>90</v>
      </c>
      <c r="E107" s="27">
        <v>500</v>
      </c>
      <c r="F107" s="85" t="s">
        <v>91</v>
      </c>
      <c r="G107" s="70">
        <v>38947</v>
      </c>
      <c r="H107" s="100">
        <v>18500</v>
      </c>
      <c r="I107" s="100"/>
      <c r="J107" s="100"/>
      <c r="K107" s="100"/>
      <c r="L107" s="100"/>
      <c r="M107" s="100">
        <v>18500</v>
      </c>
      <c r="N107" s="100"/>
      <c r="O107" s="100"/>
      <c r="P107" s="100"/>
      <c r="Q107" s="100"/>
      <c r="R107" s="100"/>
      <c r="S107" s="4"/>
      <c r="T107" s="4"/>
      <c r="U107" s="4"/>
      <c r="V107" s="4"/>
      <c r="W107" s="4"/>
      <c r="X107" s="4"/>
      <c r="Y107" s="4"/>
      <c r="Z107" s="4"/>
      <c r="AA107" s="2"/>
      <c r="AB107" s="2"/>
      <c r="AC107" s="4">
        <f t="shared" si="13"/>
        <v>18500</v>
      </c>
      <c r="AD107" s="4">
        <f t="shared" si="14"/>
        <v>0</v>
      </c>
    </row>
    <row r="108" spans="1:30" ht="30">
      <c r="A108" s="137" t="e">
        <f t="shared" si="15"/>
        <v>#REF!</v>
      </c>
      <c r="B108" s="136">
        <v>903</v>
      </c>
      <c r="C108" s="26" t="s">
        <v>209</v>
      </c>
      <c r="D108" s="26" t="s">
        <v>242</v>
      </c>
      <c r="E108" s="26" t="s">
        <v>54</v>
      </c>
      <c r="F108" s="85" t="s">
        <v>243</v>
      </c>
      <c r="G108" s="70">
        <v>1434.3</v>
      </c>
      <c r="H108" s="100">
        <v>0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4"/>
      <c r="T108" s="4"/>
      <c r="U108" s="4"/>
      <c r="V108" s="4"/>
      <c r="W108" s="4"/>
      <c r="X108" s="4"/>
      <c r="Y108" s="4"/>
      <c r="Z108" s="4"/>
      <c r="AA108" s="2"/>
      <c r="AB108" s="2"/>
      <c r="AC108" s="4">
        <f t="shared" si="13"/>
        <v>0</v>
      </c>
      <c r="AD108" s="4">
        <f t="shared" si="14"/>
        <v>0</v>
      </c>
    </row>
    <row r="109" spans="1:30" ht="45">
      <c r="A109" s="137" t="e">
        <f t="shared" si="15"/>
        <v>#REF!</v>
      </c>
      <c r="B109" s="136">
        <v>903</v>
      </c>
      <c r="C109" s="26" t="s">
        <v>246</v>
      </c>
      <c r="D109" s="26" t="s">
        <v>244</v>
      </c>
      <c r="E109" s="26" t="s">
        <v>54</v>
      </c>
      <c r="F109" s="85" t="s">
        <v>245</v>
      </c>
      <c r="G109" s="70">
        <v>5696.6</v>
      </c>
      <c r="H109" s="100">
        <f>18385.6+200</f>
        <v>18585.6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4"/>
      <c r="T109" s="4"/>
      <c r="U109" s="4"/>
      <c r="V109" s="4"/>
      <c r="W109" s="4"/>
      <c r="X109" s="4"/>
      <c r="Y109" s="4"/>
      <c r="Z109" s="4"/>
      <c r="AA109" s="2">
        <v>18585.6</v>
      </c>
      <c r="AB109" s="2"/>
      <c r="AC109" s="4">
        <f t="shared" si="13"/>
        <v>18585.6</v>
      </c>
      <c r="AD109" s="4">
        <f t="shared" si="14"/>
        <v>0</v>
      </c>
    </row>
    <row r="110" spans="1:30" ht="30">
      <c r="A110" s="137" t="e">
        <f t="shared" si="15"/>
        <v>#REF!</v>
      </c>
      <c r="B110" s="136">
        <v>903</v>
      </c>
      <c r="C110" s="27" t="s">
        <v>92</v>
      </c>
      <c r="D110" s="26" t="s">
        <v>255</v>
      </c>
      <c r="E110" s="27">
        <v>500</v>
      </c>
      <c r="F110" s="85" t="s">
        <v>256</v>
      </c>
      <c r="G110" s="70">
        <v>12372.6</v>
      </c>
      <c r="H110" s="100">
        <v>13160.7</v>
      </c>
      <c r="I110" s="100"/>
      <c r="J110" s="100">
        <v>8361.1</v>
      </c>
      <c r="K110" s="100"/>
      <c r="L110" s="100"/>
      <c r="M110" s="100"/>
      <c r="N110" s="100"/>
      <c r="O110" s="100"/>
      <c r="P110" s="100"/>
      <c r="Q110" s="100"/>
      <c r="R110" s="100"/>
      <c r="S110" s="4"/>
      <c r="T110" s="4"/>
      <c r="U110" s="4"/>
      <c r="V110" s="4"/>
      <c r="W110" s="4"/>
      <c r="X110" s="4">
        <v>2065.1</v>
      </c>
      <c r="Y110" s="4">
        <v>2734.5</v>
      </c>
      <c r="Z110" s="4"/>
      <c r="AA110" s="2"/>
      <c r="AB110" s="2"/>
      <c r="AC110" s="4">
        <f t="shared" si="13"/>
        <v>13160.7</v>
      </c>
      <c r="AD110" s="4">
        <f t="shared" si="14"/>
        <v>0</v>
      </c>
    </row>
    <row r="111" spans="1:30" ht="30">
      <c r="A111" s="137" t="e">
        <f t="shared" si="15"/>
        <v>#REF!</v>
      </c>
      <c r="B111" s="136">
        <v>903</v>
      </c>
      <c r="C111" s="26" t="s">
        <v>92</v>
      </c>
      <c r="D111" s="26" t="s">
        <v>257</v>
      </c>
      <c r="E111" s="27">
        <v>500</v>
      </c>
      <c r="F111" s="85" t="s">
        <v>258</v>
      </c>
      <c r="G111" s="70">
        <v>82334.2</v>
      </c>
      <c r="H111" s="100">
        <v>64873.8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4"/>
      <c r="T111" s="4"/>
      <c r="U111" s="4"/>
      <c r="V111" s="4"/>
      <c r="W111" s="4"/>
      <c r="X111" s="4">
        <v>64873.8</v>
      </c>
      <c r="Y111" s="4"/>
      <c r="Z111" s="4"/>
      <c r="AA111" s="2"/>
      <c r="AB111" s="2"/>
      <c r="AC111" s="4">
        <f t="shared" si="13"/>
        <v>64873.8</v>
      </c>
      <c r="AD111" s="4">
        <f t="shared" si="14"/>
        <v>0</v>
      </c>
    </row>
    <row r="112" spans="1:30" ht="30">
      <c r="A112" s="137" t="e">
        <f t="shared" si="15"/>
        <v>#REF!</v>
      </c>
      <c r="B112" s="136">
        <v>903</v>
      </c>
      <c r="C112" s="26" t="s">
        <v>92</v>
      </c>
      <c r="D112" s="26" t="s">
        <v>93</v>
      </c>
      <c r="E112" s="27">
        <v>500</v>
      </c>
      <c r="F112" s="85" t="s">
        <v>259</v>
      </c>
      <c r="G112" s="70">
        <v>2912.3</v>
      </c>
      <c r="H112" s="100">
        <v>3185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4"/>
      <c r="T112" s="4"/>
      <c r="U112" s="4"/>
      <c r="V112" s="4"/>
      <c r="W112" s="4"/>
      <c r="X112" s="4">
        <v>3185</v>
      </c>
      <c r="Y112" s="4"/>
      <c r="Z112" s="4"/>
      <c r="AA112" s="2"/>
      <c r="AB112" s="2"/>
      <c r="AC112" s="4">
        <f t="shared" si="13"/>
        <v>3185</v>
      </c>
      <c r="AD112" s="4">
        <f t="shared" si="14"/>
        <v>0</v>
      </c>
    </row>
    <row r="113" spans="1:30" ht="30">
      <c r="A113" s="137" t="e">
        <f t="shared" si="15"/>
        <v>#REF!</v>
      </c>
      <c r="B113" s="136">
        <v>903</v>
      </c>
      <c r="C113" s="26" t="s">
        <v>92</v>
      </c>
      <c r="D113" s="26" t="s">
        <v>260</v>
      </c>
      <c r="E113" s="27">
        <v>500</v>
      </c>
      <c r="F113" s="85" t="s">
        <v>261</v>
      </c>
      <c r="G113" s="70">
        <v>3769.6</v>
      </c>
      <c r="H113" s="100">
        <v>6120.1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4"/>
      <c r="T113" s="4"/>
      <c r="U113" s="4"/>
      <c r="V113" s="4"/>
      <c r="W113" s="4"/>
      <c r="X113" s="4">
        <v>6120.1</v>
      </c>
      <c r="Y113" s="4"/>
      <c r="Z113" s="4"/>
      <c r="AA113" s="2"/>
      <c r="AB113" s="2"/>
      <c r="AC113" s="4">
        <f t="shared" si="13"/>
        <v>6120.1</v>
      </c>
      <c r="AD113" s="4">
        <f t="shared" si="14"/>
        <v>0</v>
      </c>
    </row>
    <row r="114" spans="1:30" ht="30">
      <c r="A114" s="137" t="e">
        <f t="shared" si="15"/>
        <v>#REF!</v>
      </c>
      <c r="B114" s="136">
        <v>903</v>
      </c>
      <c r="C114" s="26" t="s">
        <v>92</v>
      </c>
      <c r="D114" s="26" t="s">
        <v>262</v>
      </c>
      <c r="E114" s="27">
        <v>500</v>
      </c>
      <c r="F114" s="85" t="s">
        <v>263</v>
      </c>
      <c r="G114" s="70">
        <v>7795.9</v>
      </c>
      <c r="H114" s="100">
        <v>9113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4"/>
      <c r="T114" s="4"/>
      <c r="U114" s="4"/>
      <c r="V114" s="4"/>
      <c r="W114" s="4"/>
      <c r="X114" s="4">
        <v>9113</v>
      </c>
      <c r="Y114" s="4"/>
      <c r="Z114" s="4"/>
      <c r="AA114" s="2"/>
      <c r="AB114" s="2"/>
      <c r="AC114" s="4">
        <f t="shared" si="13"/>
        <v>9113</v>
      </c>
      <c r="AD114" s="4">
        <f t="shared" si="14"/>
        <v>0</v>
      </c>
    </row>
    <row r="115" spans="1:30" ht="30">
      <c r="A115" s="137" t="e">
        <f t="shared" si="15"/>
        <v>#REF!</v>
      </c>
      <c r="B115" s="136">
        <v>903</v>
      </c>
      <c r="C115" s="26" t="s">
        <v>92</v>
      </c>
      <c r="D115" s="26" t="s">
        <v>219</v>
      </c>
      <c r="E115" s="27">
        <v>500</v>
      </c>
      <c r="F115" s="85" t="s">
        <v>313</v>
      </c>
      <c r="G115" s="70">
        <v>2739.7</v>
      </c>
      <c r="H115" s="100">
        <v>2515.9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4"/>
      <c r="T115" s="4"/>
      <c r="U115" s="4"/>
      <c r="V115" s="4"/>
      <c r="W115" s="4"/>
      <c r="X115" s="4">
        <v>2515.9</v>
      </c>
      <c r="Y115" s="4"/>
      <c r="Z115" s="4"/>
      <c r="AA115" s="2"/>
      <c r="AB115" s="2"/>
      <c r="AC115" s="4">
        <f t="shared" si="13"/>
        <v>2515.9</v>
      </c>
      <c r="AD115" s="4">
        <f t="shared" si="14"/>
        <v>0</v>
      </c>
    </row>
    <row r="116" spans="1:30" ht="30">
      <c r="A116" s="137" t="e">
        <f t="shared" si="15"/>
        <v>#REF!</v>
      </c>
      <c r="B116" s="136">
        <v>903</v>
      </c>
      <c r="C116" s="27" t="s">
        <v>81</v>
      </c>
      <c r="D116" s="27" t="s">
        <v>15</v>
      </c>
      <c r="E116" s="27">
        <v>500</v>
      </c>
      <c r="F116" s="85" t="s">
        <v>94</v>
      </c>
      <c r="G116" s="70">
        <v>16104.3</v>
      </c>
      <c r="H116" s="100">
        <v>14257.7</v>
      </c>
      <c r="I116" s="100">
        <v>10174.1</v>
      </c>
      <c r="J116" s="100">
        <v>511.6</v>
      </c>
      <c r="K116" s="100">
        <v>2506</v>
      </c>
      <c r="L116" s="100">
        <v>0</v>
      </c>
      <c r="M116" s="100">
        <v>1066</v>
      </c>
      <c r="N116" s="100"/>
      <c r="O116" s="100"/>
      <c r="P116" s="100"/>
      <c r="Q116" s="100"/>
      <c r="R116" s="100"/>
      <c r="S116" s="4"/>
      <c r="T116" s="4"/>
      <c r="U116" s="4"/>
      <c r="V116" s="162"/>
      <c r="W116" s="4"/>
      <c r="X116" s="4"/>
      <c r="Y116" s="4"/>
      <c r="Z116" s="4"/>
      <c r="AA116" s="2"/>
      <c r="AB116" s="2"/>
      <c r="AC116" s="4">
        <f t="shared" si="13"/>
        <v>14257.7</v>
      </c>
      <c r="AD116" s="4">
        <f t="shared" si="14"/>
        <v>0</v>
      </c>
    </row>
    <row r="117" spans="1:30" ht="30">
      <c r="A117" s="137" t="e">
        <f t="shared" si="15"/>
        <v>#REF!</v>
      </c>
      <c r="B117" s="136">
        <v>903</v>
      </c>
      <c r="C117" s="27" t="s">
        <v>81</v>
      </c>
      <c r="D117" s="27" t="s">
        <v>22</v>
      </c>
      <c r="E117" s="27" t="s">
        <v>75</v>
      </c>
      <c r="F117" s="85" t="s">
        <v>247</v>
      </c>
      <c r="G117" s="70">
        <v>4651.7</v>
      </c>
      <c r="H117" s="100">
        <v>4122.3</v>
      </c>
      <c r="I117" s="100"/>
      <c r="J117" s="100"/>
      <c r="K117" s="100"/>
      <c r="L117" s="100"/>
      <c r="M117" s="100"/>
      <c r="N117" s="100">
        <v>1691.5</v>
      </c>
      <c r="O117" s="100">
        <v>152.7</v>
      </c>
      <c r="P117" s="100">
        <v>538.6</v>
      </c>
      <c r="Q117" s="100">
        <v>0</v>
      </c>
      <c r="R117" s="100">
        <v>1739.5</v>
      </c>
      <c r="S117" s="4"/>
      <c r="T117" s="4"/>
      <c r="U117" s="4"/>
      <c r="V117" s="4"/>
      <c r="W117" s="4"/>
      <c r="X117" s="4"/>
      <c r="Y117" s="4"/>
      <c r="Z117" s="4"/>
      <c r="AA117" s="2"/>
      <c r="AB117" s="2"/>
      <c r="AC117" s="4">
        <f t="shared" si="13"/>
        <v>4122.3</v>
      </c>
      <c r="AD117" s="4">
        <f t="shared" si="14"/>
        <v>0</v>
      </c>
    </row>
    <row r="118" spans="1:30" ht="30">
      <c r="A118" s="137" t="e">
        <f t="shared" si="15"/>
        <v>#REF!</v>
      </c>
      <c r="B118" s="136">
        <v>903</v>
      </c>
      <c r="C118" s="26" t="s">
        <v>81</v>
      </c>
      <c r="D118" s="26" t="s">
        <v>306</v>
      </c>
      <c r="E118" s="26" t="s">
        <v>298</v>
      </c>
      <c r="F118" s="85" t="s">
        <v>314</v>
      </c>
      <c r="G118" s="70">
        <v>0</v>
      </c>
      <c r="H118" s="100">
        <v>3432.7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4"/>
      <c r="T118" s="4"/>
      <c r="U118" s="4"/>
      <c r="V118" s="4"/>
      <c r="W118" s="4"/>
      <c r="X118" s="4"/>
      <c r="Y118" s="4">
        <v>3432.7</v>
      </c>
      <c r="Z118" s="4"/>
      <c r="AA118" s="2"/>
      <c r="AB118" s="2"/>
      <c r="AC118" s="4">
        <f t="shared" si="13"/>
        <v>3432.7</v>
      </c>
      <c r="AD118" s="4">
        <f t="shared" si="14"/>
        <v>0</v>
      </c>
    </row>
    <row r="119" spans="1:30" s="34" customFormat="1" ht="30">
      <c r="A119" s="137" t="e">
        <f t="shared" si="15"/>
        <v>#REF!</v>
      </c>
      <c r="B119" s="136">
        <v>903</v>
      </c>
      <c r="C119" s="32" t="s">
        <v>81</v>
      </c>
      <c r="D119" s="32" t="s">
        <v>221</v>
      </c>
      <c r="E119" s="35" t="s">
        <v>46</v>
      </c>
      <c r="F119" s="86" t="s">
        <v>222</v>
      </c>
      <c r="G119" s="74">
        <v>8912.6</v>
      </c>
      <c r="H119" s="108">
        <v>0</v>
      </c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20"/>
      <c r="T119" s="120"/>
      <c r="U119" s="120"/>
      <c r="V119" s="120"/>
      <c r="W119" s="120"/>
      <c r="X119" s="120"/>
      <c r="Y119" s="120"/>
      <c r="Z119" s="120"/>
      <c r="AA119" s="33"/>
      <c r="AB119" s="33"/>
      <c r="AC119" s="4">
        <f t="shared" si="13"/>
        <v>0</v>
      </c>
      <c r="AD119" s="4">
        <f t="shared" si="14"/>
        <v>0</v>
      </c>
    </row>
    <row r="120" spans="1:30" s="34" customFormat="1" ht="30">
      <c r="A120" s="137" t="e">
        <f t="shared" si="15"/>
        <v>#REF!</v>
      </c>
      <c r="B120" s="136">
        <v>903</v>
      </c>
      <c r="C120" s="58" t="s">
        <v>251</v>
      </c>
      <c r="D120" s="58"/>
      <c r="E120" s="58"/>
      <c r="F120" s="36" t="s">
        <v>98</v>
      </c>
      <c r="G120" s="77">
        <f>G121</f>
        <v>3101</v>
      </c>
      <c r="H120" s="77">
        <f>H121</f>
        <v>2500</v>
      </c>
      <c r="I120" s="77">
        <f aca="true" t="shared" si="26" ref="I120:AB120">I121</f>
        <v>0</v>
      </c>
      <c r="J120" s="77">
        <f t="shared" si="26"/>
        <v>0</v>
      </c>
      <c r="K120" s="77">
        <f t="shared" si="26"/>
        <v>0</v>
      </c>
      <c r="L120" s="77">
        <f t="shared" si="26"/>
        <v>0</v>
      </c>
      <c r="M120" s="77">
        <f t="shared" si="26"/>
        <v>0</v>
      </c>
      <c r="N120" s="77">
        <f t="shared" si="26"/>
        <v>0</v>
      </c>
      <c r="O120" s="77">
        <f t="shared" si="26"/>
        <v>0</v>
      </c>
      <c r="P120" s="77">
        <f t="shared" si="26"/>
        <v>0</v>
      </c>
      <c r="Q120" s="77">
        <f t="shared" si="26"/>
        <v>0</v>
      </c>
      <c r="R120" s="77">
        <f t="shared" si="26"/>
        <v>0</v>
      </c>
      <c r="S120" s="77">
        <f t="shared" si="26"/>
        <v>0</v>
      </c>
      <c r="T120" s="77">
        <f t="shared" si="26"/>
        <v>0</v>
      </c>
      <c r="U120" s="77">
        <f t="shared" si="26"/>
        <v>0</v>
      </c>
      <c r="V120" s="77">
        <f t="shared" si="26"/>
        <v>0</v>
      </c>
      <c r="W120" s="77">
        <f t="shared" si="26"/>
        <v>0</v>
      </c>
      <c r="X120" s="77">
        <f t="shared" si="26"/>
        <v>2500</v>
      </c>
      <c r="Y120" s="77">
        <f t="shared" si="26"/>
        <v>0</v>
      </c>
      <c r="Z120" s="77">
        <f t="shared" si="26"/>
        <v>0</v>
      </c>
      <c r="AA120" s="77">
        <f t="shared" si="26"/>
        <v>0</v>
      </c>
      <c r="AB120" s="77">
        <f t="shared" si="26"/>
        <v>0</v>
      </c>
      <c r="AC120" s="4">
        <f t="shared" si="13"/>
        <v>2500</v>
      </c>
      <c r="AD120" s="4">
        <f t="shared" si="14"/>
        <v>0</v>
      </c>
    </row>
    <row r="121" spans="1:30" ht="30">
      <c r="A121" s="137" t="e">
        <f t="shared" si="15"/>
        <v>#REF!</v>
      </c>
      <c r="B121" s="136">
        <v>903</v>
      </c>
      <c r="C121" s="27" t="s">
        <v>96</v>
      </c>
      <c r="D121" s="27" t="s">
        <v>97</v>
      </c>
      <c r="E121" s="27">
        <v>500</v>
      </c>
      <c r="F121" s="85" t="s">
        <v>98</v>
      </c>
      <c r="G121" s="70">
        <v>3101</v>
      </c>
      <c r="H121" s="100">
        <v>2500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4"/>
      <c r="T121" s="4"/>
      <c r="U121" s="4"/>
      <c r="V121" s="4"/>
      <c r="W121" s="4"/>
      <c r="X121" s="4">
        <v>2500</v>
      </c>
      <c r="Y121" s="4"/>
      <c r="Z121" s="4"/>
      <c r="AA121" s="2"/>
      <c r="AB121" s="2"/>
      <c r="AC121" s="4">
        <f t="shared" si="13"/>
        <v>2500</v>
      </c>
      <c r="AD121" s="4">
        <f t="shared" si="14"/>
        <v>0</v>
      </c>
    </row>
    <row r="122" spans="1:30" s="60" customFormat="1" ht="30">
      <c r="A122" s="137" t="e">
        <f t="shared" si="15"/>
        <v>#REF!</v>
      </c>
      <c r="B122" s="136">
        <v>903</v>
      </c>
      <c r="C122" s="61" t="s">
        <v>61</v>
      </c>
      <c r="D122" s="59"/>
      <c r="E122" s="59"/>
      <c r="F122" s="83" t="s">
        <v>252</v>
      </c>
      <c r="G122" s="77">
        <f>G123</f>
        <v>433</v>
      </c>
      <c r="H122" s="77">
        <f>H123</f>
        <v>0</v>
      </c>
      <c r="I122" s="77">
        <f aca="true" t="shared" si="27" ref="I122:AB122">I123</f>
        <v>0</v>
      </c>
      <c r="J122" s="77">
        <f t="shared" si="27"/>
        <v>0</v>
      </c>
      <c r="K122" s="77">
        <f t="shared" si="27"/>
        <v>0</v>
      </c>
      <c r="L122" s="77">
        <f t="shared" si="27"/>
        <v>0</v>
      </c>
      <c r="M122" s="77">
        <f t="shared" si="27"/>
        <v>0</v>
      </c>
      <c r="N122" s="77">
        <f t="shared" si="27"/>
        <v>0</v>
      </c>
      <c r="O122" s="77">
        <f t="shared" si="27"/>
        <v>0</v>
      </c>
      <c r="P122" s="77">
        <f t="shared" si="27"/>
        <v>0</v>
      </c>
      <c r="Q122" s="77">
        <f t="shared" si="27"/>
        <v>0</v>
      </c>
      <c r="R122" s="77">
        <f t="shared" si="27"/>
        <v>0</v>
      </c>
      <c r="S122" s="77">
        <f t="shared" si="27"/>
        <v>0</v>
      </c>
      <c r="T122" s="77">
        <f t="shared" si="27"/>
        <v>0</v>
      </c>
      <c r="U122" s="77">
        <f t="shared" si="27"/>
        <v>0</v>
      </c>
      <c r="V122" s="77">
        <f t="shared" si="27"/>
        <v>0</v>
      </c>
      <c r="W122" s="77">
        <f t="shared" si="27"/>
        <v>0</v>
      </c>
      <c r="X122" s="77">
        <f t="shared" si="27"/>
        <v>0</v>
      </c>
      <c r="Y122" s="77">
        <f t="shared" si="27"/>
        <v>0</v>
      </c>
      <c r="Z122" s="77">
        <f t="shared" si="27"/>
        <v>0</v>
      </c>
      <c r="AA122" s="77">
        <f t="shared" si="27"/>
        <v>0</v>
      </c>
      <c r="AB122" s="77">
        <f t="shared" si="27"/>
        <v>0</v>
      </c>
      <c r="AC122" s="4">
        <f t="shared" si="13"/>
        <v>0</v>
      </c>
      <c r="AD122" s="4">
        <f t="shared" si="14"/>
        <v>0</v>
      </c>
    </row>
    <row r="123" spans="1:30" ht="38.25">
      <c r="A123" s="137" t="e">
        <f t="shared" si="15"/>
        <v>#REF!</v>
      </c>
      <c r="B123" s="136">
        <v>903</v>
      </c>
      <c r="C123" s="62" t="s">
        <v>99</v>
      </c>
      <c r="D123" s="62" t="s">
        <v>56</v>
      </c>
      <c r="E123" s="62" t="s">
        <v>54</v>
      </c>
      <c r="F123" s="87" t="s">
        <v>253</v>
      </c>
      <c r="G123" s="97">
        <v>433</v>
      </c>
      <c r="H123" s="111">
        <v>0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4"/>
      <c r="T123" s="4"/>
      <c r="U123" s="4"/>
      <c r="V123" s="4"/>
      <c r="W123" s="4"/>
      <c r="X123" s="4"/>
      <c r="Y123" s="4"/>
      <c r="Z123" s="4"/>
      <c r="AA123" s="2"/>
      <c r="AB123" s="2"/>
      <c r="AC123" s="4">
        <f t="shared" si="13"/>
        <v>0</v>
      </c>
      <c r="AD123" s="4">
        <f t="shared" si="14"/>
        <v>0</v>
      </c>
    </row>
    <row r="124" spans="1:31" s="61" customFormat="1" ht="15">
      <c r="A124" s="137" t="e">
        <f t="shared" si="15"/>
        <v>#REF!</v>
      </c>
      <c r="B124" s="136">
        <v>903</v>
      </c>
      <c r="C124" s="63">
        <v>1000</v>
      </c>
      <c r="F124" s="83" t="s">
        <v>64</v>
      </c>
      <c r="G124" s="77">
        <f>SUM(G126:G129)</f>
        <v>101723</v>
      </c>
      <c r="H124" s="77">
        <f>SUM(H125:H129)</f>
        <v>122094.1</v>
      </c>
      <c r="I124" s="77">
        <f aca="true" t="shared" si="28" ref="I124:AB124">SUM(I125:I129)</f>
        <v>0</v>
      </c>
      <c r="J124" s="77">
        <f t="shared" si="28"/>
        <v>0</v>
      </c>
      <c r="K124" s="77">
        <f t="shared" si="28"/>
        <v>45.1</v>
      </c>
      <c r="L124" s="77">
        <f t="shared" si="28"/>
        <v>0</v>
      </c>
      <c r="M124" s="77">
        <f t="shared" si="28"/>
        <v>0</v>
      </c>
      <c r="N124" s="77">
        <f t="shared" si="28"/>
        <v>0</v>
      </c>
      <c r="O124" s="77">
        <f t="shared" si="28"/>
        <v>0</v>
      </c>
      <c r="P124" s="77">
        <f t="shared" si="28"/>
        <v>0</v>
      </c>
      <c r="Q124" s="77">
        <f t="shared" si="28"/>
        <v>0</v>
      </c>
      <c r="R124" s="77">
        <f t="shared" si="28"/>
        <v>0</v>
      </c>
      <c r="S124" s="77">
        <f t="shared" si="28"/>
        <v>0</v>
      </c>
      <c r="T124" s="77">
        <f t="shared" si="28"/>
        <v>0</v>
      </c>
      <c r="U124" s="77">
        <f t="shared" si="28"/>
        <v>0</v>
      </c>
      <c r="V124" s="77">
        <f t="shared" si="28"/>
        <v>0</v>
      </c>
      <c r="W124" s="77">
        <f t="shared" si="28"/>
        <v>0</v>
      </c>
      <c r="X124" s="77">
        <f t="shared" si="28"/>
        <v>0</v>
      </c>
      <c r="Y124" s="77">
        <f t="shared" si="28"/>
        <v>0</v>
      </c>
      <c r="Z124" s="77">
        <f t="shared" si="28"/>
        <v>0</v>
      </c>
      <c r="AA124" s="77">
        <f t="shared" si="28"/>
        <v>0</v>
      </c>
      <c r="AB124" s="77">
        <f t="shared" si="28"/>
        <v>122049</v>
      </c>
      <c r="AC124" s="4">
        <f t="shared" si="13"/>
        <v>122094.1</v>
      </c>
      <c r="AD124" s="4">
        <f t="shared" si="14"/>
        <v>0</v>
      </c>
      <c r="AE124" s="154"/>
    </row>
    <row r="125" spans="1:30" s="134" customFormat="1" ht="30">
      <c r="A125" s="137" t="e">
        <f t="shared" si="15"/>
        <v>#REF!</v>
      </c>
      <c r="B125" s="136">
        <v>903</v>
      </c>
      <c r="C125" s="130">
        <v>1001</v>
      </c>
      <c r="D125" s="131" t="s">
        <v>97</v>
      </c>
      <c r="E125" s="131">
        <v>500</v>
      </c>
      <c r="F125" s="132" t="s">
        <v>228</v>
      </c>
      <c r="G125" s="133">
        <v>0</v>
      </c>
      <c r="H125" s="133">
        <v>45.1</v>
      </c>
      <c r="I125" s="75"/>
      <c r="J125" s="75"/>
      <c r="K125" s="75">
        <v>45.1</v>
      </c>
      <c r="L125" s="75"/>
      <c r="M125" s="75"/>
      <c r="N125" s="75"/>
      <c r="O125" s="75"/>
      <c r="P125" s="75"/>
      <c r="Q125" s="75"/>
      <c r="R125" s="75"/>
      <c r="S125" s="160"/>
      <c r="T125" s="160"/>
      <c r="U125" s="160"/>
      <c r="V125" s="160"/>
      <c r="W125" s="160"/>
      <c r="X125" s="160"/>
      <c r="Y125" s="160"/>
      <c r="Z125" s="160"/>
      <c r="AA125" s="155"/>
      <c r="AB125" s="155"/>
      <c r="AC125" s="4">
        <f t="shared" si="13"/>
        <v>45.1</v>
      </c>
      <c r="AD125" s="4">
        <f t="shared" si="14"/>
        <v>0</v>
      </c>
    </row>
    <row r="126" spans="1:30" s="34" customFormat="1" ht="30">
      <c r="A126" s="137" t="e">
        <f t="shared" si="15"/>
        <v>#REF!</v>
      </c>
      <c r="B126" s="136">
        <v>903</v>
      </c>
      <c r="C126" s="64">
        <v>1003</v>
      </c>
      <c r="D126" s="65" t="s">
        <v>100</v>
      </c>
      <c r="E126" s="65" t="s">
        <v>84</v>
      </c>
      <c r="F126" s="88" t="s">
        <v>254</v>
      </c>
      <c r="G126" s="78">
        <v>30920.7</v>
      </c>
      <c r="H126" s="112">
        <v>33227</v>
      </c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20"/>
      <c r="T126" s="120"/>
      <c r="U126" s="120"/>
      <c r="V126" s="120"/>
      <c r="W126" s="120"/>
      <c r="X126" s="120"/>
      <c r="Y126" s="120"/>
      <c r="Z126" s="120"/>
      <c r="AA126" s="33"/>
      <c r="AB126" s="33">
        <v>33227</v>
      </c>
      <c r="AC126" s="4">
        <f t="shared" si="13"/>
        <v>33227</v>
      </c>
      <c r="AD126" s="4">
        <f t="shared" si="14"/>
        <v>0</v>
      </c>
    </row>
    <row r="127" spans="1:30" s="34" customFormat="1" ht="45">
      <c r="A127" s="137" t="e">
        <f t="shared" si="15"/>
        <v>#REF!</v>
      </c>
      <c r="B127" s="136">
        <v>903</v>
      </c>
      <c r="C127" s="66" t="s">
        <v>315</v>
      </c>
      <c r="D127" s="32" t="s">
        <v>101</v>
      </c>
      <c r="E127" s="32" t="s">
        <v>66</v>
      </c>
      <c r="F127" s="38" t="s">
        <v>248</v>
      </c>
      <c r="G127" s="74">
        <f>12105.2+1235.7</f>
        <v>13340.900000000001</v>
      </c>
      <c r="H127" s="108">
        <v>17346</v>
      </c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20"/>
      <c r="T127" s="120"/>
      <c r="U127" s="120"/>
      <c r="V127" s="120"/>
      <c r="W127" s="120"/>
      <c r="X127" s="120"/>
      <c r="Y127" s="120"/>
      <c r="Z127" s="120"/>
      <c r="AA127" s="33"/>
      <c r="AB127" s="33">
        <v>17346</v>
      </c>
      <c r="AC127" s="4">
        <f t="shared" si="13"/>
        <v>17346</v>
      </c>
      <c r="AD127" s="4">
        <f t="shared" si="14"/>
        <v>0</v>
      </c>
    </row>
    <row r="128" spans="1:30" s="34" customFormat="1" ht="30">
      <c r="A128" s="137" t="e">
        <f t="shared" si="15"/>
        <v>#REF!</v>
      </c>
      <c r="B128" s="136">
        <v>903</v>
      </c>
      <c r="C128" s="66">
        <v>1003</v>
      </c>
      <c r="D128" s="32" t="s">
        <v>102</v>
      </c>
      <c r="E128" s="32" t="s">
        <v>66</v>
      </c>
      <c r="F128" s="86" t="s">
        <v>249</v>
      </c>
      <c r="G128" s="74">
        <v>54420.5</v>
      </c>
      <c r="H128" s="108">
        <v>71476</v>
      </c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20"/>
      <c r="T128" s="120"/>
      <c r="U128" s="120"/>
      <c r="V128" s="120"/>
      <c r="W128" s="120"/>
      <c r="X128" s="120"/>
      <c r="Y128" s="120"/>
      <c r="Z128" s="120"/>
      <c r="AA128" s="33"/>
      <c r="AB128" s="33">
        <v>71476</v>
      </c>
      <c r="AC128" s="4">
        <f t="shared" si="13"/>
        <v>71476</v>
      </c>
      <c r="AD128" s="4">
        <f t="shared" si="14"/>
        <v>0</v>
      </c>
    </row>
    <row r="129" spans="1:30" ht="30">
      <c r="A129" s="137" t="e">
        <f t="shared" si="15"/>
        <v>#REF!</v>
      </c>
      <c r="B129" s="136">
        <v>903</v>
      </c>
      <c r="C129" s="29">
        <v>1006</v>
      </c>
      <c r="D129" s="26" t="s">
        <v>229</v>
      </c>
      <c r="E129" s="27" t="s">
        <v>54</v>
      </c>
      <c r="F129" s="37" t="s">
        <v>250</v>
      </c>
      <c r="G129" s="70">
        <v>3040.9</v>
      </c>
      <c r="H129" s="100">
        <v>0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4"/>
      <c r="T129" s="4"/>
      <c r="U129" s="4"/>
      <c r="V129" s="4"/>
      <c r="W129" s="4"/>
      <c r="X129" s="4"/>
      <c r="Y129" s="4"/>
      <c r="Z129" s="4"/>
      <c r="AA129" s="2"/>
      <c r="AB129" s="2"/>
      <c r="AC129" s="4">
        <f t="shared" si="13"/>
        <v>0</v>
      </c>
      <c r="AD129" s="4">
        <f t="shared" si="14"/>
        <v>0</v>
      </c>
    </row>
    <row r="130" spans="1:30" ht="25.5">
      <c r="A130" s="137" t="e">
        <f t="shared" si="15"/>
        <v>#REF!</v>
      </c>
      <c r="B130" s="136">
        <v>906</v>
      </c>
      <c r="C130" s="44">
        <v>906</v>
      </c>
      <c r="D130" s="44"/>
      <c r="E130" s="44"/>
      <c r="F130" s="84" t="s">
        <v>103</v>
      </c>
      <c r="G130" s="68">
        <f>G131+G136+G170+G171</f>
        <v>724034.1</v>
      </c>
      <c r="H130" s="68">
        <f>H131+H136+H170+H171+H134</f>
        <v>843615</v>
      </c>
      <c r="I130" s="165">
        <f aca="true" t="shared" si="29" ref="I130:AC130">I131+I136+I170+I171+I134</f>
        <v>285717.3</v>
      </c>
      <c r="J130" s="165">
        <f t="shared" si="29"/>
        <v>25016.1</v>
      </c>
      <c r="K130" s="165">
        <f t="shared" si="29"/>
        <v>94770.6</v>
      </c>
      <c r="L130" s="165">
        <f t="shared" si="29"/>
        <v>2800</v>
      </c>
      <c r="M130" s="165">
        <f t="shared" si="29"/>
        <v>5624.3</v>
      </c>
      <c r="N130" s="165">
        <f t="shared" si="29"/>
        <v>42932</v>
      </c>
      <c r="O130" s="165">
        <f t="shared" si="29"/>
        <v>23512.899999999998</v>
      </c>
      <c r="P130" s="165">
        <f t="shared" si="29"/>
        <v>30179</v>
      </c>
      <c r="Q130" s="165">
        <f t="shared" si="29"/>
        <v>931.6</v>
      </c>
      <c r="R130" s="165">
        <f t="shared" si="29"/>
        <v>5014.799999999999</v>
      </c>
      <c r="S130" s="165">
        <f t="shared" si="29"/>
        <v>0</v>
      </c>
      <c r="T130" s="165">
        <f t="shared" si="29"/>
        <v>0</v>
      </c>
      <c r="U130" s="165" t="e">
        <f t="shared" si="29"/>
        <v>#REF!</v>
      </c>
      <c r="V130" s="165">
        <f t="shared" si="29"/>
        <v>0</v>
      </c>
      <c r="W130" s="165">
        <f t="shared" si="29"/>
        <v>0</v>
      </c>
      <c r="X130" s="165">
        <f t="shared" si="29"/>
        <v>0</v>
      </c>
      <c r="Y130" s="165">
        <f t="shared" si="29"/>
        <v>0</v>
      </c>
      <c r="Z130" s="165">
        <f t="shared" si="29"/>
        <v>0</v>
      </c>
      <c r="AA130" s="165">
        <f t="shared" si="29"/>
        <v>9963.300000000001</v>
      </c>
      <c r="AB130" s="165">
        <f t="shared" si="29"/>
        <v>317153.1</v>
      </c>
      <c r="AC130" s="165">
        <f t="shared" si="29"/>
        <v>843614.9999999999</v>
      </c>
      <c r="AD130" s="166">
        <f>H130-AC130</f>
        <v>0</v>
      </c>
    </row>
    <row r="131" spans="1:30" s="9" customFormat="1" ht="30">
      <c r="A131" s="137" t="e">
        <f t="shared" si="15"/>
        <v>#REF!</v>
      </c>
      <c r="B131" s="136">
        <v>906</v>
      </c>
      <c r="C131" s="45" t="s">
        <v>29</v>
      </c>
      <c r="D131" s="45"/>
      <c r="E131" s="45"/>
      <c r="F131" s="36" t="s">
        <v>30</v>
      </c>
      <c r="G131" s="72">
        <f>G132</f>
        <v>7981.7</v>
      </c>
      <c r="H131" s="72">
        <f>H133+H132</f>
        <v>3036.6</v>
      </c>
      <c r="I131" s="72">
        <f aca="true" t="shared" si="30" ref="I131:Q131">I133+I132</f>
        <v>0</v>
      </c>
      <c r="J131" s="72">
        <f t="shared" si="30"/>
        <v>0</v>
      </c>
      <c r="K131" s="72">
        <f t="shared" si="30"/>
        <v>0</v>
      </c>
      <c r="L131" s="72">
        <f t="shared" si="30"/>
        <v>0</v>
      </c>
      <c r="M131" s="72">
        <f t="shared" si="30"/>
        <v>0</v>
      </c>
      <c r="N131" s="72">
        <f t="shared" si="30"/>
        <v>0</v>
      </c>
      <c r="O131" s="72">
        <f t="shared" si="30"/>
        <v>0</v>
      </c>
      <c r="P131" s="72">
        <f t="shared" si="30"/>
        <v>0</v>
      </c>
      <c r="Q131" s="72">
        <f t="shared" si="30"/>
        <v>0</v>
      </c>
      <c r="R131" s="72">
        <f aca="true" t="shared" si="31" ref="R131:AB131">R133+R132</f>
        <v>0</v>
      </c>
      <c r="S131" s="72">
        <f t="shared" si="31"/>
        <v>0</v>
      </c>
      <c r="T131" s="72">
        <f t="shared" si="31"/>
        <v>0</v>
      </c>
      <c r="U131" s="72">
        <f t="shared" si="31"/>
        <v>0</v>
      </c>
      <c r="V131" s="72">
        <f t="shared" si="31"/>
        <v>0</v>
      </c>
      <c r="W131" s="72">
        <f t="shared" si="31"/>
        <v>0</v>
      </c>
      <c r="X131" s="72">
        <f t="shared" si="31"/>
        <v>0</v>
      </c>
      <c r="Y131" s="72">
        <f t="shared" si="31"/>
        <v>0</v>
      </c>
      <c r="Z131" s="72">
        <f t="shared" si="31"/>
        <v>0</v>
      </c>
      <c r="AA131" s="72">
        <f t="shared" si="31"/>
        <v>3036.6</v>
      </c>
      <c r="AB131" s="72">
        <f t="shared" si="31"/>
        <v>0</v>
      </c>
      <c r="AC131" s="4">
        <f t="shared" si="13"/>
        <v>3036.6</v>
      </c>
      <c r="AD131" s="4">
        <f t="shared" si="14"/>
        <v>0</v>
      </c>
    </row>
    <row r="132" spans="1:30" ht="30">
      <c r="A132" s="137" t="e">
        <f t="shared" si="15"/>
        <v>#REF!</v>
      </c>
      <c r="B132" s="136">
        <v>906</v>
      </c>
      <c r="C132" s="26" t="s">
        <v>194</v>
      </c>
      <c r="D132" s="26" t="s">
        <v>195</v>
      </c>
      <c r="E132" s="28" t="s">
        <v>196</v>
      </c>
      <c r="F132" s="85" t="s">
        <v>197</v>
      </c>
      <c r="G132" s="70">
        <v>7981.7</v>
      </c>
      <c r="H132" s="100">
        <v>2736.6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4"/>
      <c r="T132" s="4"/>
      <c r="U132" s="4"/>
      <c r="V132" s="4"/>
      <c r="W132" s="4"/>
      <c r="X132" s="4"/>
      <c r="Y132" s="4"/>
      <c r="Z132" s="4"/>
      <c r="AA132" s="2">
        <v>2736.6</v>
      </c>
      <c r="AB132" s="2"/>
      <c r="AC132" s="4">
        <f t="shared" si="13"/>
        <v>2736.6</v>
      </c>
      <c r="AD132" s="4">
        <f t="shared" si="14"/>
        <v>0</v>
      </c>
    </row>
    <row r="133" spans="1:30" ht="30">
      <c r="A133" s="137" t="e">
        <f t="shared" si="15"/>
        <v>#REF!</v>
      </c>
      <c r="B133" s="136">
        <v>906</v>
      </c>
      <c r="C133" s="26" t="s">
        <v>198</v>
      </c>
      <c r="D133" s="26" t="s">
        <v>279</v>
      </c>
      <c r="E133" s="28" t="s">
        <v>196</v>
      </c>
      <c r="F133" s="85" t="s">
        <v>280</v>
      </c>
      <c r="G133" s="70">
        <v>0</v>
      </c>
      <c r="H133" s="100">
        <v>300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4"/>
      <c r="T133" s="4"/>
      <c r="U133" s="4"/>
      <c r="V133" s="4"/>
      <c r="W133" s="4"/>
      <c r="X133" s="4"/>
      <c r="Y133" s="4"/>
      <c r="Z133" s="4"/>
      <c r="AA133" s="2">
        <v>300</v>
      </c>
      <c r="AB133" s="2"/>
      <c r="AC133" s="4">
        <f t="shared" si="13"/>
        <v>300</v>
      </c>
      <c r="AD133" s="4">
        <f t="shared" si="14"/>
        <v>0</v>
      </c>
    </row>
    <row r="134" spans="1:30" s="60" customFormat="1" ht="30">
      <c r="A134" s="137" t="e">
        <f t="shared" si="15"/>
        <v>#REF!</v>
      </c>
      <c r="B134" s="136">
        <v>906</v>
      </c>
      <c r="C134" s="45" t="s">
        <v>35</v>
      </c>
      <c r="D134" s="45"/>
      <c r="E134" s="45"/>
      <c r="F134" s="36" t="s">
        <v>36</v>
      </c>
      <c r="G134" s="77">
        <f>G135</f>
        <v>0</v>
      </c>
      <c r="H134" s="77">
        <f>H135</f>
        <v>1127.7</v>
      </c>
      <c r="I134" s="77">
        <f aca="true" t="shared" si="32" ref="I134:AB134">I135</f>
        <v>0</v>
      </c>
      <c r="J134" s="77">
        <f t="shared" si="32"/>
        <v>0</v>
      </c>
      <c r="K134" s="77">
        <f t="shared" si="32"/>
        <v>0</v>
      </c>
      <c r="L134" s="77">
        <f t="shared" si="32"/>
        <v>0</v>
      </c>
      <c r="M134" s="77">
        <f t="shared" si="32"/>
        <v>0</v>
      </c>
      <c r="N134" s="77">
        <f t="shared" si="32"/>
        <v>0</v>
      </c>
      <c r="O134" s="77">
        <f t="shared" si="32"/>
        <v>0</v>
      </c>
      <c r="P134" s="77">
        <f t="shared" si="32"/>
        <v>0</v>
      </c>
      <c r="Q134" s="77">
        <f t="shared" si="32"/>
        <v>0</v>
      </c>
      <c r="R134" s="77">
        <f t="shared" si="32"/>
        <v>0</v>
      </c>
      <c r="S134" s="77">
        <f t="shared" si="32"/>
        <v>0</v>
      </c>
      <c r="T134" s="77">
        <f t="shared" si="32"/>
        <v>0</v>
      </c>
      <c r="U134" s="77">
        <f t="shared" si="32"/>
        <v>0</v>
      </c>
      <c r="V134" s="77">
        <f t="shared" si="32"/>
        <v>0</v>
      </c>
      <c r="W134" s="77">
        <f t="shared" si="32"/>
        <v>0</v>
      </c>
      <c r="X134" s="77">
        <f t="shared" si="32"/>
        <v>0</v>
      </c>
      <c r="Y134" s="77">
        <f t="shared" si="32"/>
        <v>0</v>
      </c>
      <c r="Z134" s="77">
        <f t="shared" si="32"/>
        <v>0</v>
      </c>
      <c r="AA134" s="77">
        <f t="shared" si="32"/>
        <v>1127.7</v>
      </c>
      <c r="AB134" s="77">
        <f t="shared" si="32"/>
        <v>0</v>
      </c>
      <c r="AC134" s="4">
        <f t="shared" si="13"/>
        <v>1127.7</v>
      </c>
      <c r="AD134" s="4">
        <f t="shared" si="14"/>
        <v>0</v>
      </c>
    </row>
    <row r="135" spans="1:30" ht="30">
      <c r="A135" s="137" t="e">
        <f t="shared" si="15"/>
        <v>#REF!</v>
      </c>
      <c r="B135" s="136">
        <v>906</v>
      </c>
      <c r="C135" s="27" t="s">
        <v>40</v>
      </c>
      <c r="D135" s="26" t="s">
        <v>241</v>
      </c>
      <c r="E135" s="26" t="s">
        <v>54</v>
      </c>
      <c r="F135" s="37" t="s">
        <v>233</v>
      </c>
      <c r="G135" s="70">
        <v>0</v>
      </c>
      <c r="H135" s="100">
        <v>1127.7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4"/>
      <c r="T135" s="4"/>
      <c r="U135" s="4"/>
      <c r="V135" s="4"/>
      <c r="W135" s="4"/>
      <c r="X135" s="4"/>
      <c r="Y135" s="4"/>
      <c r="Z135" s="4"/>
      <c r="AA135" s="2">
        <v>1127.7</v>
      </c>
      <c r="AB135" s="2"/>
      <c r="AC135" s="4">
        <f aca="true" t="shared" si="33" ref="AC135:AC198">SUM(I135:AB135)</f>
        <v>1127.7</v>
      </c>
      <c r="AD135" s="4">
        <f aca="true" t="shared" si="34" ref="AD135:AD198">H135-AC135</f>
        <v>0</v>
      </c>
    </row>
    <row r="136" spans="1:30" s="9" customFormat="1" ht="30">
      <c r="A136" s="137" t="e">
        <f aca="true" t="shared" si="35" ref="A136:A206">A135+1</f>
        <v>#REF!</v>
      </c>
      <c r="B136" s="136">
        <v>906</v>
      </c>
      <c r="C136" s="45" t="s">
        <v>104</v>
      </c>
      <c r="D136" s="45"/>
      <c r="E136" s="45"/>
      <c r="F136" s="36" t="s">
        <v>48</v>
      </c>
      <c r="G136" s="72">
        <f>G137+G144+G158+G161</f>
        <v>715190.5</v>
      </c>
      <c r="H136" s="72">
        <f>H137+H144+H158+H161</f>
        <v>837931.3</v>
      </c>
      <c r="I136" s="72">
        <f aca="true" t="shared" si="36" ref="I136:AB136">I137+I144+I158+I161</f>
        <v>285717.3</v>
      </c>
      <c r="J136" s="72">
        <f t="shared" si="36"/>
        <v>25016.1</v>
      </c>
      <c r="K136" s="72">
        <f t="shared" si="36"/>
        <v>94770.6</v>
      </c>
      <c r="L136" s="72">
        <f t="shared" si="36"/>
        <v>2800</v>
      </c>
      <c r="M136" s="72">
        <f t="shared" si="36"/>
        <v>5624.3</v>
      </c>
      <c r="N136" s="72">
        <f t="shared" si="36"/>
        <v>42932</v>
      </c>
      <c r="O136" s="72">
        <f t="shared" si="36"/>
        <v>23512.899999999998</v>
      </c>
      <c r="P136" s="72">
        <f t="shared" si="36"/>
        <v>30179</v>
      </c>
      <c r="Q136" s="72">
        <f t="shared" si="36"/>
        <v>931.6</v>
      </c>
      <c r="R136" s="72">
        <f t="shared" si="36"/>
        <v>5014.799999999999</v>
      </c>
      <c r="S136" s="72">
        <f t="shared" si="36"/>
        <v>0</v>
      </c>
      <c r="T136" s="72">
        <f t="shared" si="36"/>
        <v>0</v>
      </c>
      <c r="U136" s="72" t="e">
        <f t="shared" si="36"/>
        <v>#REF!</v>
      </c>
      <c r="V136" s="72">
        <f t="shared" si="36"/>
        <v>0</v>
      </c>
      <c r="W136" s="72">
        <f t="shared" si="36"/>
        <v>0</v>
      </c>
      <c r="X136" s="72">
        <f t="shared" si="36"/>
        <v>0</v>
      </c>
      <c r="Y136" s="72">
        <f t="shared" si="36"/>
        <v>0</v>
      </c>
      <c r="Z136" s="72">
        <f t="shared" si="36"/>
        <v>0</v>
      </c>
      <c r="AA136" s="72">
        <f t="shared" si="36"/>
        <v>4279.6</v>
      </c>
      <c r="AB136" s="72">
        <f t="shared" si="36"/>
        <v>317153.1</v>
      </c>
      <c r="AC136" s="72">
        <f>AC137+AC144+AC158+AC161</f>
        <v>837931.2999999999</v>
      </c>
      <c r="AD136" s="72">
        <f>AD137+AD144+AD158+AD161</f>
        <v>0</v>
      </c>
    </row>
    <row r="137" spans="1:30" s="9" customFormat="1" ht="30">
      <c r="A137" s="137" t="e">
        <f t="shared" si="35"/>
        <v>#REF!</v>
      </c>
      <c r="B137" s="136">
        <v>906</v>
      </c>
      <c r="C137" s="45" t="s">
        <v>105</v>
      </c>
      <c r="D137" s="45"/>
      <c r="E137" s="45"/>
      <c r="F137" s="36" t="s">
        <v>122</v>
      </c>
      <c r="G137" s="72">
        <f>SUM(G138:G143)</f>
        <v>300962.4</v>
      </c>
      <c r="H137" s="72">
        <f>SUM(H138:H143)</f>
        <v>346843.7</v>
      </c>
      <c r="I137" s="72">
        <f aca="true" t="shared" si="37" ref="I137:AB137">SUM(I138:I143)</f>
        <v>240486</v>
      </c>
      <c r="J137" s="72">
        <f t="shared" si="37"/>
        <v>20039.6</v>
      </c>
      <c r="K137" s="72">
        <f t="shared" si="37"/>
        <v>77990.8</v>
      </c>
      <c r="L137" s="72">
        <f t="shared" si="37"/>
        <v>2800</v>
      </c>
      <c r="M137" s="72">
        <f t="shared" si="37"/>
        <v>5133.3</v>
      </c>
      <c r="N137" s="72">
        <f t="shared" si="37"/>
        <v>0</v>
      </c>
      <c r="O137" s="72">
        <f t="shared" si="37"/>
        <v>0</v>
      </c>
      <c r="P137" s="72">
        <f t="shared" si="37"/>
        <v>0</v>
      </c>
      <c r="Q137" s="72">
        <f t="shared" si="37"/>
        <v>0</v>
      </c>
      <c r="R137" s="72">
        <f t="shared" si="37"/>
        <v>0</v>
      </c>
      <c r="S137" s="72">
        <f t="shared" si="37"/>
        <v>0</v>
      </c>
      <c r="T137" s="72">
        <f t="shared" si="37"/>
        <v>0</v>
      </c>
      <c r="U137" s="72" t="e">
        <f t="shared" si="37"/>
        <v>#REF!</v>
      </c>
      <c r="V137" s="72">
        <f t="shared" si="37"/>
        <v>0</v>
      </c>
      <c r="W137" s="72">
        <f t="shared" si="37"/>
        <v>0</v>
      </c>
      <c r="X137" s="72">
        <f t="shared" si="37"/>
        <v>0</v>
      </c>
      <c r="Y137" s="72">
        <f t="shared" si="37"/>
        <v>0</v>
      </c>
      <c r="Z137" s="72">
        <f t="shared" si="37"/>
        <v>0</v>
      </c>
      <c r="AA137" s="72">
        <f t="shared" si="37"/>
        <v>0</v>
      </c>
      <c r="AB137" s="72">
        <f t="shared" si="37"/>
        <v>394</v>
      </c>
      <c r="AC137" s="72">
        <f>SUM(AC138:AC143)</f>
        <v>346843.7</v>
      </c>
      <c r="AD137" s="72">
        <f>SUM(AD138:AD143)</f>
        <v>0</v>
      </c>
    </row>
    <row r="138" spans="1:30" ht="30">
      <c r="A138" s="137" t="e">
        <f t="shared" si="35"/>
        <v>#REF!</v>
      </c>
      <c r="B138" s="136">
        <v>906</v>
      </c>
      <c r="C138" s="27" t="s">
        <v>105</v>
      </c>
      <c r="D138" s="27" t="s">
        <v>106</v>
      </c>
      <c r="E138" s="27" t="s">
        <v>75</v>
      </c>
      <c r="F138" s="85" t="s">
        <v>107</v>
      </c>
      <c r="G138" s="70">
        <v>297549.4</v>
      </c>
      <c r="H138" s="100">
        <v>346449.7</v>
      </c>
      <c r="I138" s="100">
        <v>240486</v>
      </c>
      <c r="J138" s="100">
        <v>20039.6</v>
      </c>
      <c r="K138" s="100">
        <v>77990.8</v>
      </c>
      <c r="L138" s="100">
        <v>2800</v>
      </c>
      <c r="M138" s="100">
        <v>5133.3</v>
      </c>
      <c r="N138" s="100"/>
      <c r="O138" s="100"/>
      <c r="P138" s="100"/>
      <c r="Q138" s="100"/>
      <c r="R138" s="100"/>
      <c r="S138" s="4"/>
      <c r="T138" s="4"/>
      <c r="U138" s="148" t="e">
        <f>#REF!+#REF!+#REF!+#REF!+#REF!+#REF!+#REF!+#REF!+#REF!+#REF!</f>
        <v>#REF!</v>
      </c>
      <c r="V138" s="4"/>
      <c r="W138" s="4"/>
      <c r="X138" s="4"/>
      <c r="Y138" s="4"/>
      <c r="Z138" s="4"/>
      <c r="AA138" s="4"/>
      <c r="AB138" s="4"/>
      <c r="AC138" s="4">
        <f>I138+J138+K138+L138+M138</f>
        <v>346449.7</v>
      </c>
      <c r="AD138" s="4">
        <f>H138-AC138</f>
        <v>0</v>
      </c>
    </row>
    <row r="139" spans="1:30" s="34" customFormat="1" ht="30">
      <c r="A139" s="137" t="e">
        <f t="shared" si="35"/>
        <v>#REF!</v>
      </c>
      <c r="B139" s="136">
        <v>906</v>
      </c>
      <c r="C139" s="32" t="s">
        <v>105</v>
      </c>
      <c r="D139" s="32" t="s">
        <v>108</v>
      </c>
      <c r="E139" s="32" t="s">
        <v>75</v>
      </c>
      <c r="F139" s="86" t="s">
        <v>264</v>
      </c>
      <c r="G139" s="74">
        <v>299.2</v>
      </c>
      <c r="H139" s="108">
        <v>394</v>
      </c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20"/>
      <c r="T139" s="120"/>
      <c r="U139" s="120" t="e">
        <f>#REF!+#REF!+#REF!+#REF!+#REF!+#REF!+#REF!+#REF!+#REF!+#REF!</f>
        <v>#REF!</v>
      </c>
      <c r="V139" s="120"/>
      <c r="W139" s="120"/>
      <c r="X139" s="120"/>
      <c r="Y139" s="120"/>
      <c r="Z139" s="120"/>
      <c r="AA139" s="120"/>
      <c r="AB139" s="120">
        <v>394</v>
      </c>
      <c r="AC139" s="4">
        <f>AB139</f>
        <v>394</v>
      </c>
      <c r="AD139" s="4">
        <f>H139-AC139</f>
        <v>0</v>
      </c>
    </row>
    <row r="140" spans="1:30" s="34" customFormat="1" ht="30">
      <c r="A140" s="137" t="e">
        <f t="shared" si="35"/>
        <v>#REF!</v>
      </c>
      <c r="B140" s="136">
        <v>906</v>
      </c>
      <c r="C140" s="32" t="s">
        <v>105</v>
      </c>
      <c r="D140" s="32" t="s">
        <v>265</v>
      </c>
      <c r="E140" s="32" t="s">
        <v>75</v>
      </c>
      <c r="F140" s="86" t="s">
        <v>227</v>
      </c>
      <c r="G140" s="74">
        <v>1206</v>
      </c>
      <c r="H140" s="108">
        <v>0</v>
      </c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4">
        <f>SUM(I140:AB140)</f>
        <v>0</v>
      </c>
      <c r="AD140" s="4">
        <f>H140-AC140</f>
        <v>0</v>
      </c>
    </row>
    <row r="141" spans="1:30" s="34" customFormat="1" ht="30">
      <c r="A141" s="137" t="e">
        <f t="shared" si="35"/>
        <v>#REF!</v>
      </c>
      <c r="B141" s="136">
        <v>906</v>
      </c>
      <c r="C141" s="32" t="s">
        <v>105</v>
      </c>
      <c r="D141" s="32" t="s">
        <v>266</v>
      </c>
      <c r="E141" s="32" t="s">
        <v>75</v>
      </c>
      <c r="F141" s="86" t="s">
        <v>267</v>
      </c>
      <c r="G141" s="74">
        <v>1558.8</v>
      </c>
      <c r="H141" s="108">
        <v>0</v>
      </c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4">
        <f t="shared" si="33"/>
        <v>0</v>
      </c>
      <c r="AD141" s="4">
        <f t="shared" si="34"/>
        <v>0</v>
      </c>
    </row>
    <row r="142" spans="1:30" s="34" customFormat="1" ht="30">
      <c r="A142" s="137" t="e">
        <f t="shared" si="35"/>
        <v>#REF!</v>
      </c>
      <c r="B142" s="136">
        <v>906</v>
      </c>
      <c r="C142" s="32" t="s">
        <v>105</v>
      </c>
      <c r="D142" s="32" t="s">
        <v>268</v>
      </c>
      <c r="E142" s="32" t="s">
        <v>75</v>
      </c>
      <c r="F142" s="86" t="s">
        <v>269</v>
      </c>
      <c r="G142" s="74">
        <v>244</v>
      </c>
      <c r="H142" s="108">
        <v>0</v>
      </c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4">
        <f t="shared" si="33"/>
        <v>0</v>
      </c>
      <c r="AD142" s="4">
        <f t="shared" si="34"/>
        <v>0</v>
      </c>
    </row>
    <row r="143" spans="1:30" s="54" customFormat="1" ht="30">
      <c r="A143" s="137" t="e">
        <f t="shared" si="35"/>
        <v>#REF!</v>
      </c>
      <c r="B143" s="136">
        <v>906</v>
      </c>
      <c r="C143" s="50" t="s">
        <v>105</v>
      </c>
      <c r="D143" s="50" t="s">
        <v>270</v>
      </c>
      <c r="E143" s="50" t="s">
        <v>54</v>
      </c>
      <c r="F143" s="55" t="s">
        <v>271</v>
      </c>
      <c r="G143" s="75">
        <v>105</v>
      </c>
      <c r="H143" s="109">
        <v>0</v>
      </c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4">
        <f t="shared" si="33"/>
        <v>0</v>
      </c>
      <c r="AD143" s="4">
        <f t="shared" si="34"/>
        <v>0</v>
      </c>
    </row>
    <row r="144" spans="1:30" s="9" customFormat="1" ht="30">
      <c r="A144" s="137" t="e">
        <f t="shared" si="35"/>
        <v>#REF!</v>
      </c>
      <c r="B144" s="136">
        <v>906</v>
      </c>
      <c r="C144" s="45" t="s">
        <v>49</v>
      </c>
      <c r="D144" s="45"/>
      <c r="E144" s="45"/>
      <c r="F144" s="36" t="s">
        <v>51</v>
      </c>
      <c r="G144" s="72">
        <f>SUM(G145:G154)-G145</f>
        <v>349187.5</v>
      </c>
      <c r="H144" s="72">
        <f>SUM(H145:H157)-H145</f>
        <v>407136.50000000006</v>
      </c>
      <c r="I144" s="72">
        <f aca="true" t="shared" si="38" ref="I144:AB144">SUM(I145:I157)-I145</f>
        <v>3127.5</v>
      </c>
      <c r="J144" s="72">
        <f t="shared" si="38"/>
        <v>3183.6</v>
      </c>
      <c r="K144" s="72">
        <f t="shared" si="38"/>
        <v>6149.7</v>
      </c>
      <c r="L144" s="72">
        <f t="shared" si="38"/>
        <v>0</v>
      </c>
      <c r="M144" s="72">
        <f t="shared" si="38"/>
        <v>0</v>
      </c>
      <c r="N144" s="72">
        <f t="shared" si="38"/>
        <v>33938.8</v>
      </c>
      <c r="O144" s="72">
        <f t="shared" si="38"/>
        <v>21703.199999999997</v>
      </c>
      <c r="P144" s="72">
        <f t="shared" si="38"/>
        <v>24208.6</v>
      </c>
      <c r="Q144" s="72">
        <f t="shared" si="38"/>
        <v>931.6</v>
      </c>
      <c r="R144" s="72">
        <f t="shared" si="38"/>
        <v>4265.4</v>
      </c>
      <c r="S144" s="72">
        <f t="shared" si="38"/>
        <v>0</v>
      </c>
      <c r="T144" s="72">
        <f t="shared" si="38"/>
        <v>0</v>
      </c>
      <c r="U144" s="72">
        <f t="shared" si="38"/>
        <v>0</v>
      </c>
      <c r="V144" s="72">
        <f t="shared" si="38"/>
        <v>0</v>
      </c>
      <c r="W144" s="72">
        <f t="shared" si="38"/>
        <v>0</v>
      </c>
      <c r="X144" s="72">
        <f t="shared" si="38"/>
        <v>0</v>
      </c>
      <c r="Y144" s="72">
        <f t="shared" si="38"/>
        <v>0</v>
      </c>
      <c r="Z144" s="72">
        <f t="shared" si="38"/>
        <v>0</v>
      </c>
      <c r="AA144" s="72">
        <f t="shared" si="38"/>
        <v>4150</v>
      </c>
      <c r="AB144" s="72">
        <f t="shared" si="38"/>
        <v>305478.1</v>
      </c>
      <c r="AC144" s="4">
        <f t="shared" si="33"/>
        <v>407136.5</v>
      </c>
      <c r="AD144" s="4">
        <f t="shared" si="34"/>
        <v>0</v>
      </c>
    </row>
    <row r="145" spans="1:30" ht="30">
      <c r="A145" s="137" t="e">
        <f t="shared" si="35"/>
        <v>#REF!</v>
      </c>
      <c r="B145" s="136">
        <v>906</v>
      </c>
      <c r="C145" s="27" t="s">
        <v>49</v>
      </c>
      <c r="D145" s="27"/>
      <c r="E145" s="27"/>
      <c r="F145" s="85" t="s">
        <v>112</v>
      </c>
      <c r="G145" s="70">
        <f>G146+G147</f>
        <v>266758.4</v>
      </c>
      <c r="H145" s="70">
        <f>H146+H147</f>
        <v>326612.8</v>
      </c>
      <c r="I145" s="70"/>
      <c r="J145" s="70"/>
      <c r="K145" s="70"/>
      <c r="L145" s="70"/>
      <c r="M145" s="70"/>
      <c r="N145" s="70">
        <f>N146+N147</f>
        <v>0</v>
      </c>
      <c r="O145" s="70">
        <f>O146+O147</f>
        <v>18181.1</v>
      </c>
      <c r="P145" s="70">
        <f>P146+P147</f>
        <v>19891.4</v>
      </c>
      <c r="Q145" s="70">
        <f>Q146+Q147</f>
        <v>931.6</v>
      </c>
      <c r="R145" s="70">
        <f>R146+R147</f>
        <v>3626.7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>
        <f>AB146+AB147</f>
        <v>283982</v>
      </c>
      <c r="AC145" s="4">
        <f t="shared" si="33"/>
        <v>326612.8</v>
      </c>
      <c r="AD145" s="4">
        <f t="shared" si="34"/>
        <v>0</v>
      </c>
    </row>
    <row r="146" spans="1:30" s="92" customFormat="1" ht="15" customHeight="1">
      <c r="A146" s="137" t="e">
        <f t="shared" si="35"/>
        <v>#REF!</v>
      </c>
      <c r="B146" s="136">
        <v>906</v>
      </c>
      <c r="C146" s="46" t="s">
        <v>110</v>
      </c>
      <c r="D146" s="46" t="s">
        <v>111</v>
      </c>
      <c r="E146" s="46" t="s">
        <v>75</v>
      </c>
      <c r="F146" s="93" t="s">
        <v>272</v>
      </c>
      <c r="G146" s="67">
        <v>40337.4</v>
      </c>
      <c r="H146" s="113">
        <v>42630.8</v>
      </c>
      <c r="I146" s="113"/>
      <c r="J146" s="113"/>
      <c r="K146" s="113"/>
      <c r="L146" s="113"/>
      <c r="M146" s="113"/>
      <c r="N146" s="113">
        <v>0</v>
      </c>
      <c r="O146" s="113">
        <v>18181.1</v>
      </c>
      <c r="P146" s="113">
        <v>19891.4</v>
      </c>
      <c r="Q146" s="113">
        <v>931.6</v>
      </c>
      <c r="R146" s="113">
        <v>3626.7</v>
      </c>
      <c r="S146" s="127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4">
        <f t="shared" si="33"/>
        <v>42630.799999999996</v>
      </c>
      <c r="AD146" s="4">
        <f t="shared" si="34"/>
        <v>0</v>
      </c>
    </row>
    <row r="147" spans="1:30" s="42" customFormat="1" ht="15" customHeight="1">
      <c r="A147" s="137" t="e">
        <f t="shared" si="35"/>
        <v>#REF!</v>
      </c>
      <c r="B147" s="136">
        <v>906</v>
      </c>
      <c r="C147" s="49" t="s">
        <v>49</v>
      </c>
      <c r="D147" s="49" t="s">
        <v>113</v>
      </c>
      <c r="E147" s="49" t="s">
        <v>75</v>
      </c>
      <c r="F147" s="94" t="s">
        <v>114</v>
      </c>
      <c r="G147" s="95">
        <v>226421</v>
      </c>
      <c r="H147" s="114">
        <v>283982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28"/>
      <c r="T147" s="124"/>
      <c r="U147" s="124"/>
      <c r="V147" s="124"/>
      <c r="W147" s="124"/>
      <c r="X147" s="124"/>
      <c r="Y147" s="124"/>
      <c r="Z147" s="124"/>
      <c r="AA147" s="124"/>
      <c r="AB147" s="124">
        <v>283982</v>
      </c>
      <c r="AC147" s="4">
        <f t="shared" si="33"/>
        <v>283982</v>
      </c>
      <c r="AD147" s="4">
        <f t="shared" si="34"/>
        <v>0</v>
      </c>
    </row>
    <row r="148" spans="1:30" ht="30">
      <c r="A148" s="137" t="e">
        <f t="shared" si="35"/>
        <v>#REF!</v>
      </c>
      <c r="B148" s="136">
        <v>906</v>
      </c>
      <c r="C148" s="27" t="s">
        <v>49</v>
      </c>
      <c r="D148" s="27" t="s">
        <v>115</v>
      </c>
      <c r="E148" s="27" t="s">
        <v>75</v>
      </c>
      <c r="F148" s="85" t="s">
        <v>116</v>
      </c>
      <c r="G148" s="70">
        <v>17980</v>
      </c>
      <c r="H148" s="100">
        <v>12460.8</v>
      </c>
      <c r="I148" s="100">
        <v>3127.5</v>
      </c>
      <c r="J148" s="100">
        <v>3183.6</v>
      </c>
      <c r="K148" s="100">
        <v>6149.7</v>
      </c>
      <c r="L148" s="100">
        <v>0</v>
      </c>
      <c r="M148" s="100">
        <v>0</v>
      </c>
      <c r="N148" s="100"/>
      <c r="O148" s="100"/>
      <c r="P148" s="100"/>
      <c r="Q148" s="100"/>
      <c r="R148" s="100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>
        <f t="shared" si="33"/>
        <v>12460.8</v>
      </c>
      <c r="AD148" s="4">
        <f>H148-AC148</f>
        <v>0</v>
      </c>
    </row>
    <row r="149" spans="1:30" ht="30">
      <c r="A149" s="137" t="e">
        <f t="shared" si="35"/>
        <v>#REF!</v>
      </c>
      <c r="B149" s="136">
        <v>906</v>
      </c>
      <c r="C149" s="27" t="s">
        <v>49</v>
      </c>
      <c r="D149" s="26" t="s">
        <v>50</v>
      </c>
      <c r="E149" s="27" t="s">
        <v>75</v>
      </c>
      <c r="F149" s="85" t="s">
        <v>118</v>
      </c>
      <c r="G149" s="70">
        <v>45640.1</v>
      </c>
      <c r="H149" s="100">
        <v>42416.8</v>
      </c>
      <c r="I149" s="100"/>
      <c r="J149" s="100"/>
      <c r="K149" s="100"/>
      <c r="L149" s="100"/>
      <c r="M149" s="100"/>
      <c r="N149" s="100">
        <v>33938.8</v>
      </c>
      <c r="O149" s="100">
        <v>3522.1</v>
      </c>
      <c r="P149" s="100">
        <v>4317.2</v>
      </c>
      <c r="Q149" s="100">
        <v>0</v>
      </c>
      <c r="R149" s="100">
        <v>638.7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>
        <f t="shared" si="33"/>
        <v>42416.799999999996</v>
      </c>
      <c r="AD149" s="4">
        <f t="shared" si="34"/>
        <v>0</v>
      </c>
    </row>
    <row r="150" spans="1:30" s="20" customFormat="1" ht="14.25" customHeight="1">
      <c r="A150" s="137" t="e">
        <f t="shared" si="35"/>
        <v>#REF!</v>
      </c>
      <c r="B150" s="136">
        <v>906</v>
      </c>
      <c r="C150" s="27" t="s">
        <v>49</v>
      </c>
      <c r="D150" s="26" t="s">
        <v>50</v>
      </c>
      <c r="E150" s="27" t="s">
        <v>75</v>
      </c>
      <c r="F150" s="149" t="s">
        <v>119</v>
      </c>
      <c r="G150" s="150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6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4">
        <f t="shared" si="33"/>
        <v>0</v>
      </c>
      <c r="AD150" s="4">
        <f t="shared" si="34"/>
        <v>0</v>
      </c>
    </row>
    <row r="151" spans="1:30" s="20" customFormat="1" ht="14.25" customHeight="1">
      <c r="A151" s="137" t="e">
        <f t="shared" si="35"/>
        <v>#REF!</v>
      </c>
      <c r="B151" s="136">
        <v>906</v>
      </c>
      <c r="C151" s="27" t="s">
        <v>49</v>
      </c>
      <c r="D151" s="26" t="s">
        <v>50</v>
      </c>
      <c r="E151" s="27" t="s">
        <v>75</v>
      </c>
      <c r="F151" s="149" t="s">
        <v>120</v>
      </c>
      <c r="G151" s="76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4">
        <f t="shared" si="33"/>
        <v>0</v>
      </c>
      <c r="AD151" s="4">
        <f t="shared" si="34"/>
        <v>0</v>
      </c>
    </row>
    <row r="152" spans="1:30" s="20" customFormat="1" ht="14.25" customHeight="1">
      <c r="A152" s="137" t="e">
        <f t="shared" si="35"/>
        <v>#REF!</v>
      </c>
      <c r="B152" s="136">
        <v>906</v>
      </c>
      <c r="C152" s="27" t="s">
        <v>49</v>
      </c>
      <c r="D152" s="26" t="s">
        <v>50</v>
      </c>
      <c r="E152" s="27" t="s">
        <v>75</v>
      </c>
      <c r="F152" s="149" t="s">
        <v>121</v>
      </c>
      <c r="G152" s="76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4">
        <f t="shared" si="33"/>
        <v>0</v>
      </c>
      <c r="AD152" s="4">
        <f t="shared" si="34"/>
        <v>0</v>
      </c>
    </row>
    <row r="153" spans="1:30" s="34" customFormat="1" ht="14.25" customHeight="1">
      <c r="A153" s="137" t="e">
        <f t="shared" si="35"/>
        <v>#REF!</v>
      </c>
      <c r="B153" s="136">
        <v>906</v>
      </c>
      <c r="C153" s="32" t="s">
        <v>49</v>
      </c>
      <c r="D153" s="32" t="s">
        <v>181</v>
      </c>
      <c r="E153" s="32" t="s">
        <v>75</v>
      </c>
      <c r="F153" s="86" t="s">
        <v>180</v>
      </c>
      <c r="G153" s="74">
        <v>3465.2</v>
      </c>
      <c r="H153" s="108">
        <v>3528.1</v>
      </c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>
        <v>3528.1</v>
      </c>
      <c r="AC153" s="4">
        <f t="shared" si="33"/>
        <v>3528.1</v>
      </c>
      <c r="AD153" s="4">
        <f t="shared" si="34"/>
        <v>0</v>
      </c>
    </row>
    <row r="154" spans="1:30" s="34" customFormat="1" ht="15">
      <c r="A154" s="137" t="e">
        <f t="shared" si="35"/>
        <v>#REF!</v>
      </c>
      <c r="B154" s="136">
        <v>906</v>
      </c>
      <c r="C154" s="32" t="s">
        <v>49</v>
      </c>
      <c r="D154" s="32" t="s">
        <v>123</v>
      </c>
      <c r="E154" s="32" t="s">
        <v>75</v>
      </c>
      <c r="F154" s="86" t="s">
        <v>273</v>
      </c>
      <c r="G154" s="74">
        <v>15343.8</v>
      </c>
      <c r="H154" s="108">
        <v>17968</v>
      </c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20"/>
      <c r="U154" s="120"/>
      <c r="V154" s="120"/>
      <c r="W154" s="120"/>
      <c r="X154" s="120"/>
      <c r="Y154" s="120"/>
      <c r="Z154" s="120"/>
      <c r="AA154" s="120"/>
      <c r="AB154" s="120">
        <v>17968</v>
      </c>
      <c r="AC154" s="4">
        <f t="shared" si="33"/>
        <v>17968</v>
      </c>
      <c r="AD154" s="4">
        <f t="shared" si="34"/>
        <v>0</v>
      </c>
    </row>
    <row r="155" spans="1:30" s="54" customFormat="1" ht="15">
      <c r="A155" s="137" t="e">
        <f t="shared" si="35"/>
        <v>#REF!</v>
      </c>
      <c r="B155" s="136">
        <v>906</v>
      </c>
      <c r="C155" s="50" t="s">
        <v>49</v>
      </c>
      <c r="D155" s="50" t="s">
        <v>296</v>
      </c>
      <c r="E155" s="50" t="s">
        <v>54</v>
      </c>
      <c r="F155" s="55" t="s">
        <v>297</v>
      </c>
      <c r="G155" s="75">
        <v>0</v>
      </c>
      <c r="H155" s="109">
        <v>250</v>
      </c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18"/>
      <c r="U155" s="118"/>
      <c r="V155" s="118"/>
      <c r="W155" s="118"/>
      <c r="X155" s="118"/>
      <c r="Y155" s="118"/>
      <c r="Z155" s="118"/>
      <c r="AA155" s="118">
        <v>250</v>
      </c>
      <c r="AB155" s="118"/>
      <c r="AC155" s="4">
        <f t="shared" si="33"/>
        <v>250</v>
      </c>
      <c r="AD155" s="4">
        <f t="shared" si="34"/>
        <v>0</v>
      </c>
    </row>
    <row r="156" spans="1:30" s="54" customFormat="1" ht="15">
      <c r="A156" s="137" t="e">
        <f t="shared" si="35"/>
        <v>#REF!</v>
      </c>
      <c r="B156" s="136">
        <v>906</v>
      </c>
      <c r="C156" s="50" t="s">
        <v>49</v>
      </c>
      <c r="D156" s="50" t="s">
        <v>237</v>
      </c>
      <c r="E156" s="50" t="s">
        <v>54</v>
      </c>
      <c r="F156" s="55" t="s">
        <v>319</v>
      </c>
      <c r="G156" s="75">
        <v>0</v>
      </c>
      <c r="H156" s="109">
        <v>3400</v>
      </c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18"/>
      <c r="U156" s="118"/>
      <c r="V156" s="118"/>
      <c r="W156" s="118"/>
      <c r="X156" s="118"/>
      <c r="Y156" s="118"/>
      <c r="Z156" s="118"/>
      <c r="AA156" s="118">
        <v>3400</v>
      </c>
      <c r="AB156" s="118"/>
      <c r="AC156" s="4">
        <f t="shared" si="33"/>
        <v>3400</v>
      </c>
      <c r="AD156" s="4">
        <f t="shared" si="34"/>
        <v>0</v>
      </c>
    </row>
    <row r="157" spans="1:30" s="54" customFormat="1" ht="15">
      <c r="A157" s="137" t="e">
        <f t="shared" si="35"/>
        <v>#REF!</v>
      </c>
      <c r="B157" s="136">
        <v>906</v>
      </c>
      <c r="C157" s="50" t="s">
        <v>49</v>
      </c>
      <c r="D157" s="50" t="s">
        <v>320</v>
      </c>
      <c r="E157" s="50" t="s">
        <v>54</v>
      </c>
      <c r="F157" s="55" t="s">
        <v>321</v>
      </c>
      <c r="G157" s="75">
        <v>0</v>
      </c>
      <c r="H157" s="109">
        <v>500</v>
      </c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18"/>
      <c r="U157" s="118"/>
      <c r="V157" s="118"/>
      <c r="W157" s="118"/>
      <c r="X157" s="118"/>
      <c r="Y157" s="118"/>
      <c r="Z157" s="118"/>
      <c r="AA157" s="118">
        <v>500</v>
      </c>
      <c r="AB157" s="118"/>
      <c r="AC157" s="4">
        <f t="shared" si="33"/>
        <v>500</v>
      </c>
      <c r="AD157" s="4">
        <f t="shared" si="34"/>
        <v>0</v>
      </c>
    </row>
    <row r="158" spans="1:30" s="9" customFormat="1" ht="15">
      <c r="A158" s="137" t="e">
        <f t="shared" si="35"/>
        <v>#REF!</v>
      </c>
      <c r="B158" s="136">
        <v>906</v>
      </c>
      <c r="C158" s="45" t="s">
        <v>52</v>
      </c>
      <c r="D158" s="45"/>
      <c r="E158" s="45"/>
      <c r="F158" s="36" t="s">
        <v>124</v>
      </c>
      <c r="G158" s="72">
        <f>G159+G160</f>
        <v>4991</v>
      </c>
      <c r="H158" s="72">
        <f>H159+H160</f>
        <v>15197</v>
      </c>
      <c r="I158" s="72">
        <f aca="true" t="shared" si="39" ref="I158:AB158">I159+I160</f>
        <v>0</v>
      </c>
      <c r="J158" s="72">
        <f t="shared" si="39"/>
        <v>0</v>
      </c>
      <c r="K158" s="72">
        <f t="shared" si="39"/>
        <v>0</v>
      </c>
      <c r="L158" s="72">
        <f t="shared" si="39"/>
        <v>0</v>
      </c>
      <c r="M158" s="72">
        <f t="shared" si="39"/>
        <v>0</v>
      </c>
      <c r="N158" s="72">
        <f t="shared" si="39"/>
        <v>500.5</v>
      </c>
      <c r="O158" s="72">
        <f t="shared" si="39"/>
        <v>0</v>
      </c>
      <c r="P158" s="72">
        <f t="shared" si="39"/>
        <v>4914.5</v>
      </c>
      <c r="Q158" s="72">
        <f t="shared" si="39"/>
        <v>0</v>
      </c>
      <c r="R158" s="72">
        <f t="shared" si="39"/>
        <v>0</v>
      </c>
      <c r="S158" s="72">
        <f t="shared" si="39"/>
        <v>0</v>
      </c>
      <c r="T158" s="72">
        <f t="shared" si="39"/>
        <v>0</v>
      </c>
      <c r="U158" s="72">
        <f t="shared" si="39"/>
        <v>0</v>
      </c>
      <c r="V158" s="72">
        <f t="shared" si="39"/>
        <v>0</v>
      </c>
      <c r="W158" s="72">
        <f t="shared" si="39"/>
        <v>0</v>
      </c>
      <c r="X158" s="72">
        <f t="shared" si="39"/>
        <v>0</v>
      </c>
      <c r="Y158" s="72">
        <f t="shared" si="39"/>
        <v>0</v>
      </c>
      <c r="Z158" s="72">
        <f t="shared" si="39"/>
        <v>0</v>
      </c>
      <c r="AA158" s="72">
        <f t="shared" si="39"/>
        <v>0</v>
      </c>
      <c r="AB158" s="72">
        <f t="shared" si="39"/>
        <v>9782</v>
      </c>
      <c r="AC158" s="4">
        <f t="shared" si="33"/>
        <v>15197</v>
      </c>
      <c r="AD158" s="4">
        <f t="shared" si="34"/>
        <v>0</v>
      </c>
    </row>
    <row r="159" spans="1:30" s="54" customFormat="1" ht="30">
      <c r="A159" s="137" t="e">
        <f t="shared" si="35"/>
        <v>#REF!</v>
      </c>
      <c r="B159" s="137">
        <v>906</v>
      </c>
      <c r="C159" s="51" t="s">
        <v>52</v>
      </c>
      <c r="D159" s="51" t="s">
        <v>324</v>
      </c>
      <c r="E159" s="51" t="s">
        <v>325</v>
      </c>
      <c r="F159" s="55" t="s">
        <v>326</v>
      </c>
      <c r="G159" s="73">
        <v>4991</v>
      </c>
      <c r="H159" s="102">
        <f>3000+2415</f>
        <v>5415</v>
      </c>
      <c r="I159" s="102"/>
      <c r="J159" s="102"/>
      <c r="K159" s="102"/>
      <c r="L159" s="102"/>
      <c r="M159" s="102"/>
      <c r="N159" s="102">
        <v>500.5</v>
      </c>
      <c r="O159" s="102"/>
      <c r="P159" s="102">
        <v>4914.5</v>
      </c>
      <c r="Q159" s="102"/>
      <c r="R159" s="102"/>
      <c r="S159" s="56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4">
        <f t="shared" si="33"/>
        <v>5415</v>
      </c>
      <c r="AD159" s="4">
        <f t="shared" si="34"/>
        <v>0</v>
      </c>
    </row>
    <row r="160" spans="1:30" s="34" customFormat="1" ht="15">
      <c r="A160" s="137" t="e">
        <f t="shared" si="35"/>
        <v>#REF!</v>
      </c>
      <c r="B160" s="138">
        <v>906</v>
      </c>
      <c r="C160" s="49" t="s">
        <v>52</v>
      </c>
      <c r="D160" s="49" t="s">
        <v>322</v>
      </c>
      <c r="E160" s="49" t="s">
        <v>54</v>
      </c>
      <c r="F160" s="86" t="s">
        <v>323</v>
      </c>
      <c r="G160" s="139">
        <v>0</v>
      </c>
      <c r="H160" s="140">
        <v>9782</v>
      </c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1"/>
      <c r="T160" s="120"/>
      <c r="U160" s="120"/>
      <c r="V160" s="120"/>
      <c r="W160" s="120"/>
      <c r="X160" s="120"/>
      <c r="Y160" s="120"/>
      <c r="Z160" s="120"/>
      <c r="AA160" s="120"/>
      <c r="AB160" s="120">
        <v>9782</v>
      </c>
      <c r="AC160" s="4">
        <f t="shared" si="33"/>
        <v>9782</v>
      </c>
      <c r="AD160" s="4">
        <f t="shared" si="34"/>
        <v>0</v>
      </c>
    </row>
    <row r="161" spans="1:30" s="9" customFormat="1" ht="15">
      <c r="A161" s="137" t="e">
        <f t="shared" si="35"/>
        <v>#REF!</v>
      </c>
      <c r="B161" s="136">
        <v>906</v>
      </c>
      <c r="C161" s="45" t="s">
        <v>125</v>
      </c>
      <c r="D161" s="31"/>
      <c r="E161" s="31"/>
      <c r="F161" s="36" t="s">
        <v>126</v>
      </c>
      <c r="G161" s="72">
        <f>G162+G163+G164+G165+G166+G167</f>
        <v>60049.6</v>
      </c>
      <c r="H161" s="72">
        <f>SUM(H162:H169)</f>
        <v>68754.1</v>
      </c>
      <c r="I161" s="72">
        <f aca="true" t="shared" si="40" ref="I161:AB161">SUM(I162:I169)</f>
        <v>42103.8</v>
      </c>
      <c r="J161" s="72">
        <f t="shared" si="40"/>
        <v>1792.9</v>
      </c>
      <c r="K161" s="72">
        <f t="shared" si="40"/>
        <v>10630.1</v>
      </c>
      <c r="L161" s="72">
        <f t="shared" si="40"/>
        <v>0</v>
      </c>
      <c r="M161" s="72">
        <f t="shared" si="40"/>
        <v>491</v>
      </c>
      <c r="N161" s="72">
        <f t="shared" si="40"/>
        <v>8492.7</v>
      </c>
      <c r="O161" s="72">
        <f t="shared" si="40"/>
        <v>1809.7</v>
      </c>
      <c r="P161" s="72">
        <f t="shared" si="40"/>
        <v>1055.9</v>
      </c>
      <c r="Q161" s="72">
        <f t="shared" si="40"/>
        <v>0</v>
      </c>
      <c r="R161" s="72">
        <f t="shared" si="40"/>
        <v>749.4</v>
      </c>
      <c r="S161" s="72">
        <f t="shared" si="40"/>
        <v>0</v>
      </c>
      <c r="T161" s="72">
        <f t="shared" si="40"/>
        <v>0</v>
      </c>
      <c r="U161" s="72">
        <f t="shared" si="40"/>
        <v>0</v>
      </c>
      <c r="V161" s="72">
        <f t="shared" si="40"/>
        <v>0</v>
      </c>
      <c r="W161" s="72">
        <f t="shared" si="40"/>
        <v>0</v>
      </c>
      <c r="X161" s="72">
        <f t="shared" si="40"/>
        <v>0</v>
      </c>
      <c r="Y161" s="72">
        <f t="shared" si="40"/>
        <v>0</v>
      </c>
      <c r="Z161" s="72">
        <f t="shared" si="40"/>
        <v>0</v>
      </c>
      <c r="AA161" s="72">
        <f t="shared" si="40"/>
        <v>129.6</v>
      </c>
      <c r="AB161" s="72">
        <f t="shared" si="40"/>
        <v>1499</v>
      </c>
      <c r="AC161" s="4">
        <f t="shared" si="33"/>
        <v>68754.09999999999</v>
      </c>
      <c r="AD161" s="4">
        <f t="shared" si="34"/>
        <v>0</v>
      </c>
    </row>
    <row r="162" spans="1:30" ht="15">
      <c r="A162" s="137" t="e">
        <f t="shared" si="35"/>
        <v>#REF!</v>
      </c>
      <c r="B162" s="136">
        <v>906</v>
      </c>
      <c r="C162" s="27" t="s">
        <v>125</v>
      </c>
      <c r="D162" s="27" t="s">
        <v>15</v>
      </c>
      <c r="E162" s="27">
        <v>500</v>
      </c>
      <c r="F162" s="85" t="s">
        <v>127</v>
      </c>
      <c r="G162" s="70">
        <v>4059.6</v>
      </c>
      <c r="H162" s="100">
        <v>4818.3</v>
      </c>
      <c r="I162" s="100">
        <v>4554.7</v>
      </c>
      <c r="J162" s="100">
        <v>71.5</v>
      </c>
      <c r="K162" s="100">
        <v>192.1</v>
      </c>
      <c r="L162" s="100">
        <v>0</v>
      </c>
      <c r="M162" s="100">
        <v>0</v>
      </c>
      <c r="N162" s="100"/>
      <c r="O162" s="100"/>
      <c r="P162" s="100"/>
      <c r="Q162" s="100"/>
      <c r="R162" s="100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>
        <f t="shared" si="33"/>
        <v>4818.3</v>
      </c>
      <c r="AD162" s="4">
        <f t="shared" si="34"/>
        <v>0</v>
      </c>
    </row>
    <row r="163" spans="1:30" ht="15">
      <c r="A163" s="137" t="e">
        <f t="shared" si="35"/>
        <v>#REF!</v>
      </c>
      <c r="B163" s="136">
        <v>906</v>
      </c>
      <c r="C163" s="27" t="s">
        <v>125</v>
      </c>
      <c r="D163" s="27" t="s">
        <v>128</v>
      </c>
      <c r="E163" s="27" t="s">
        <v>75</v>
      </c>
      <c r="F163" s="85" t="s">
        <v>129</v>
      </c>
      <c r="G163" s="70">
        <v>4403</v>
      </c>
      <c r="H163" s="100">
        <v>4698.9</v>
      </c>
      <c r="I163" s="100"/>
      <c r="J163" s="100"/>
      <c r="K163" s="100"/>
      <c r="L163" s="100"/>
      <c r="M163" s="100"/>
      <c r="N163" s="100">
        <v>3538.1</v>
      </c>
      <c r="O163" s="100">
        <v>169.9</v>
      </c>
      <c r="P163" s="100">
        <v>241.5</v>
      </c>
      <c r="Q163" s="100">
        <v>0</v>
      </c>
      <c r="R163" s="100">
        <v>749.4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>
        <f t="shared" si="33"/>
        <v>4698.9</v>
      </c>
      <c r="AD163" s="4">
        <f t="shared" si="34"/>
        <v>0</v>
      </c>
    </row>
    <row r="164" spans="1:30" ht="15">
      <c r="A164" s="137" t="e">
        <f t="shared" si="35"/>
        <v>#REF!</v>
      </c>
      <c r="B164" s="136">
        <v>906</v>
      </c>
      <c r="C164" s="27" t="s">
        <v>125</v>
      </c>
      <c r="D164" s="27" t="s">
        <v>130</v>
      </c>
      <c r="E164" s="27" t="s">
        <v>75</v>
      </c>
      <c r="F164" s="85" t="s">
        <v>131</v>
      </c>
      <c r="G164" s="280">
        <f>51542.4+18.6</f>
        <v>51561</v>
      </c>
      <c r="H164" s="100">
        <v>7408.8</v>
      </c>
      <c r="I164" s="100"/>
      <c r="J164" s="100"/>
      <c r="K164" s="100"/>
      <c r="L164" s="100"/>
      <c r="M164" s="100"/>
      <c r="N164" s="100">
        <v>4954.6</v>
      </c>
      <c r="O164" s="100">
        <v>1639.8</v>
      </c>
      <c r="P164" s="100">
        <v>814.4</v>
      </c>
      <c r="Q164" s="100">
        <v>0</v>
      </c>
      <c r="R164" s="100">
        <v>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>
        <f t="shared" si="33"/>
        <v>7408.8</v>
      </c>
      <c r="AD164" s="4">
        <f t="shared" si="34"/>
        <v>0</v>
      </c>
    </row>
    <row r="165" spans="1:30" ht="15">
      <c r="A165" s="137" t="e">
        <f t="shared" si="35"/>
        <v>#REF!</v>
      </c>
      <c r="B165" s="136">
        <v>906</v>
      </c>
      <c r="C165" s="27" t="s">
        <v>125</v>
      </c>
      <c r="D165" s="27" t="s">
        <v>130</v>
      </c>
      <c r="E165" s="27" t="s">
        <v>75</v>
      </c>
      <c r="F165" s="85" t="s">
        <v>132</v>
      </c>
      <c r="G165" s="281"/>
      <c r="H165" s="100">
        <v>6498.1</v>
      </c>
      <c r="I165" s="100">
        <v>5577.6</v>
      </c>
      <c r="J165" s="100">
        <v>121.4</v>
      </c>
      <c r="K165" s="100">
        <v>799.1</v>
      </c>
      <c r="L165" s="100">
        <v>0</v>
      </c>
      <c r="M165" s="100">
        <v>0</v>
      </c>
      <c r="N165" s="100"/>
      <c r="O165" s="100"/>
      <c r="P165" s="100"/>
      <c r="Q165" s="100"/>
      <c r="R165" s="100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>
        <f t="shared" si="33"/>
        <v>6498.1</v>
      </c>
      <c r="AD165" s="4">
        <f t="shared" si="34"/>
        <v>0</v>
      </c>
    </row>
    <row r="166" spans="1:30" ht="15">
      <c r="A166" s="137" t="e">
        <f t="shared" si="35"/>
        <v>#REF!</v>
      </c>
      <c r="B166" s="136">
        <v>906</v>
      </c>
      <c r="C166" s="27" t="s">
        <v>125</v>
      </c>
      <c r="D166" s="27" t="s">
        <v>130</v>
      </c>
      <c r="E166" s="27" t="s">
        <v>75</v>
      </c>
      <c r="F166" s="85" t="s">
        <v>133</v>
      </c>
      <c r="G166" s="282"/>
      <c r="H166" s="100">
        <v>43701.4</v>
      </c>
      <c r="I166" s="100">
        <v>31971.5</v>
      </c>
      <c r="J166" s="100">
        <v>1600</v>
      </c>
      <c r="K166" s="100">
        <v>9638.9</v>
      </c>
      <c r="L166" s="100">
        <v>0</v>
      </c>
      <c r="M166" s="100">
        <v>491</v>
      </c>
      <c r="N166" s="100"/>
      <c r="O166" s="100"/>
      <c r="P166" s="100"/>
      <c r="Q166" s="100"/>
      <c r="R166" s="100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>
        <f t="shared" si="33"/>
        <v>43701.4</v>
      </c>
      <c r="AD166" s="4">
        <f t="shared" si="34"/>
        <v>0</v>
      </c>
    </row>
    <row r="167" spans="1:30" s="34" customFormat="1" ht="15">
      <c r="A167" s="137" t="e">
        <f t="shared" si="35"/>
        <v>#REF!</v>
      </c>
      <c r="B167" s="136">
        <v>906</v>
      </c>
      <c r="C167" s="32" t="s">
        <v>125</v>
      </c>
      <c r="D167" s="32" t="s">
        <v>265</v>
      </c>
      <c r="E167" s="32" t="s">
        <v>75</v>
      </c>
      <c r="F167" s="86" t="s">
        <v>227</v>
      </c>
      <c r="G167" s="74">
        <v>26</v>
      </c>
      <c r="H167" s="108">
        <v>0</v>
      </c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4">
        <f t="shared" si="33"/>
        <v>0</v>
      </c>
      <c r="AD167" s="4">
        <f t="shared" si="34"/>
        <v>0</v>
      </c>
    </row>
    <row r="168" spans="1:30" s="34" customFormat="1" ht="15">
      <c r="A168" s="137" t="e">
        <f t="shared" si="35"/>
        <v>#REF!</v>
      </c>
      <c r="B168" s="136">
        <v>906</v>
      </c>
      <c r="C168" s="32" t="s">
        <v>125</v>
      </c>
      <c r="D168" s="32" t="s">
        <v>327</v>
      </c>
      <c r="E168" s="32" t="s">
        <v>54</v>
      </c>
      <c r="F168" s="142" t="s">
        <v>328</v>
      </c>
      <c r="G168" s="74">
        <v>0</v>
      </c>
      <c r="H168" s="108">
        <v>1499</v>
      </c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>
        <v>1499</v>
      </c>
      <c r="AC168" s="4">
        <f t="shared" si="33"/>
        <v>1499</v>
      </c>
      <c r="AD168" s="4">
        <f t="shared" si="34"/>
        <v>0</v>
      </c>
    </row>
    <row r="169" spans="1:30" s="54" customFormat="1" ht="15">
      <c r="A169" s="137" t="e">
        <f t="shared" si="35"/>
        <v>#REF!</v>
      </c>
      <c r="B169" s="137">
        <v>906</v>
      </c>
      <c r="C169" s="50" t="s">
        <v>125</v>
      </c>
      <c r="D169" s="50" t="s">
        <v>296</v>
      </c>
      <c r="E169" s="50" t="s">
        <v>54</v>
      </c>
      <c r="F169" s="143" t="s">
        <v>297</v>
      </c>
      <c r="G169" s="75">
        <v>0</v>
      </c>
      <c r="H169" s="109">
        <v>129.6</v>
      </c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18"/>
      <c r="T169" s="118"/>
      <c r="U169" s="118"/>
      <c r="V169" s="118"/>
      <c r="W169" s="118"/>
      <c r="X169" s="118"/>
      <c r="Y169" s="118"/>
      <c r="Z169" s="118"/>
      <c r="AA169" s="118">
        <v>129.6</v>
      </c>
      <c r="AB169" s="118"/>
      <c r="AC169" s="4">
        <f t="shared" si="33"/>
        <v>129.6</v>
      </c>
      <c r="AD169" s="4">
        <f t="shared" si="34"/>
        <v>0</v>
      </c>
    </row>
    <row r="170" spans="1:30" s="9" customFormat="1" ht="25.5">
      <c r="A170" s="137" t="e">
        <f>A168+1</f>
        <v>#REF!</v>
      </c>
      <c r="B170" s="136">
        <v>906</v>
      </c>
      <c r="C170" s="45" t="s">
        <v>61</v>
      </c>
      <c r="D170" s="45" t="s">
        <v>56</v>
      </c>
      <c r="E170" s="45" t="s">
        <v>54</v>
      </c>
      <c r="F170" s="96" t="s">
        <v>253</v>
      </c>
      <c r="G170" s="72">
        <v>41</v>
      </c>
      <c r="H170" s="101">
        <v>0</v>
      </c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4">
        <f t="shared" si="33"/>
        <v>0</v>
      </c>
      <c r="AD170" s="4">
        <f t="shared" si="34"/>
        <v>0</v>
      </c>
    </row>
    <row r="171" spans="1:30" s="60" customFormat="1" ht="15">
      <c r="A171" s="137" t="e">
        <f t="shared" si="35"/>
        <v>#REF!</v>
      </c>
      <c r="B171" s="136">
        <v>906</v>
      </c>
      <c r="C171" s="98">
        <v>1006</v>
      </c>
      <c r="D171" s="58" t="s">
        <v>229</v>
      </c>
      <c r="E171" s="58" t="s">
        <v>54</v>
      </c>
      <c r="F171" s="36" t="s">
        <v>303</v>
      </c>
      <c r="G171" s="77">
        <v>820.9</v>
      </c>
      <c r="H171" s="110">
        <v>1519.4</v>
      </c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26"/>
      <c r="T171" s="126"/>
      <c r="U171" s="126"/>
      <c r="V171" s="126"/>
      <c r="W171" s="126"/>
      <c r="X171" s="126"/>
      <c r="Y171" s="126"/>
      <c r="Z171" s="126"/>
      <c r="AA171" s="126">
        <v>1519.4</v>
      </c>
      <c r="AB171" s="126"/>
      <c r="AC171" s="4">
        <f t="shared" si="33"/>
        <v>1519.4</v>
      </c>
      <c r="AD171" s="4">
        <f t="shared" si="34"/>
        <v>0</v>
      </c>
    </row>
    <row r="172" spans="1:30" ht="25.5">
      <c r="A172" s="137" t="e">
        <f t="shared" si="35"/>
        <v>#REF!</v>
      </c>
      <c r="B172" s="136">
        <v>908</v>
      </c>
      <c r="C172" s="44">
        <v>908</v>
      </c>
      <c r="D172" s="44"/>
      <c r="E172" s="44"/>
      <c r="F172" s="84" t="s">
        <v>137</v>
      </c>
      <c r="G172" s="79">
        <f>G177+G183+G175+G173+G198</f>
        <v>125261.2</v>
      </c>
      <c r="H172" s="79">
        <f>H177+H183+H175+H173+H198</f>
        <v>141070.19999999998</v>
      </c>
      <c r="I172" s="165">
        <f aca="true" t="shared" si="41" ref="I172:AB172">I177+I183+I175+I173+I198</f>
        <v>2704.6</v>
      </c>
      <c r="J172" s="165">
        <f t="shared" si="41"/>
        <v>0</v>
      </c>
      <c r="K172" s="165">
        <f t="shared" si="41"/>
        <v>147.3</v>
      </c>
      <c r="L172" s="165">
        <f t="shared" si="41"/>
        <v>0</v>
      </c>
      <c r="M172" s="165">
        <f t="shared" si="41"/>
        <v>0</v>
      </c>
      <c r="N172" s="165">
        <f t="shared" si="41"/>
        <v>102991.69999999998</v>
      </c>
      <c r="O172" s="165">
        <f t="shared" si="41"/>
        <v>11870.900000000001</v>
      </c>
      <c r="P172" s="165">
        <f t="shared" si="41"/>
        <v>14017.099999999999</v>
      </c>
      <c r="Q172" s="165">
        <f t="shared" si="41"/>
        <v>3846</v>
      </c>
      <c r="R172" s="165">
        <f t="shared" si="41"/>
        <v>2002.3</v>
      </c>
      <c r="S172" s="165">
        <f t="shared" si="41"/>
        <v>0</v>
      </c>
      <c r="T172" s="165">
        <f t="shared" si="41"/>
        <v>0</v>
      </c>
      <c r="U172" s="165" t="e">
        <f t="shared" si="41"/>
        <v>#REF!</v>
      </c>
      <c r="V172" s="165">
        <f t="shared" si="41"/>
        <v>0</v>
      </c>
      <c r="W172" s="165">
        <f t="shared" si="41"/>
        <v>0</v>
      </c>
      <c r="X172" s="165">
        <f t="shared" si="41"/>
        <v>0</v>
      </c>
      <c r="Y172" s="165">
        <f t="shared" si="41"/>
        <v>0</v>
      </c>
      <c r="Z172" s="165">
        <f t="shared" si="41"/>
        <v>0</v>
      </c>
      <c r="AA172" s="165">
        <f t="shared" si="41"/>
        <v>3490.2999999999997</v>
      </c>
      <c r="AB172" s="165">
        <f t="shared" si="41"/>
        <v>0</v>
      </c>
      <c r="AC172" s="166">
        <f>I172+J172+K172+L172+M172+N172+O172+P172+Q172+R172+S172+W172+X172+Y172+Z172+AA172+AB172</f>
        <v>141070.19999999995</v>
      </c>
      <c r="AD172" s="166">
        <f t="shared" si="34"/>
        <v>0</v>
      </c>
    </row>
    <row r="173" spans="1:30" s="9" customFormat="1" ht="25.5">
      <c r="A173" s="137" t="e">
        <f t="shared" si="35"/>
        <v>#REF!</v>
      </c>
      <c r="B173" s="136">
        <v>908</v>
      </c>
      <c r="C173" s="45" t="s">
        <v>29</v>
      </c>
      <c r="D173" s="45"/>
      <c r="E173" s="45"/>
      <c r="F173" s="36" t="s">
        <v>30</v>
      </c>
      <c r="G173" s="72">
        <f>G174</f>
        <v>2101</v>
      </c>
      <c r="H173" s="72">
        <f>H174</f>
        <v>3393.1</v>
      </c>
      <c r="I173" s="72">
        <f aca="true" t="shared" si="42" ref="I173:AB173">I174</f>
        <v>0</v>
      </c>
      <c r="J173" s="72">
        <f t="shared" si="42"/>
        <v>0</v>
      </c>
      <c r="K173" s="72">
        <f t="shared" si="42"/>
        <v>0</v>
      </c>
      <c r="L173" s="72">
        <f t="shared" si="42"/>
        <v>0</v>
      </c>
      <c r="M173" s="72">
        <f t="shared" si="42"/>
        <v>0</v>
      </c>
      <c r="N173" s="72">
        <f t="shared" si="42"/>
        <v>0</v>
      </c>
      <c r="O173" s="72">
        <f t="shared" si="42"/>
        <v>0</v>
      </c>
      <c r="P173" s="72">
        <f t="shared" si="42"/>
        <v>0</v>
      </c>
      <c r="Q173" s="72">
        <f t="shared" si="42"/>
        <v>0</v>
      </c>
      <c r="R173" s="72">
        <f t="shared" si="42"/>
        <v>0</v>
      </c>
      <c r="S173" s="72">
        <f t="shared" si="42"/>
        <v>0</v>
      </c>
      <c r="T173" s="72">
        <f t="shared" si="42"/>
        <v>0</v>
      </c>
      <c r="U173" s="72">
        <f t="shared" si="42"/>
        <v>0</v>
      </c>
      <c r="V173" s="72">
        <f t="shared" si="42"/>
        <v>0</v>
      </c>
      <c r="W173" s="72">
        <f t="shared" si="42"/>
        <v>0</v>
      </c>
      <c r="X173" s="72">
        <f t="shared" si="42"/>
        <v>0</v>
      </c>
      <c r="Y173" s="72">
        <f t="shared" si="42"/>
        <v>0</v>
      </c>
      <c r="Z173" s="72">
        <f t="shared" si="42"/>
        <v>0</v>
      </c>
      <c r="AA173" s="72">
        <f t="shared" si="42"/>
        <v>3393.1</v>
      </c>
      <c r="AB173" s="72">
        <f t="shared" si="42"/>
        <v>0</v>
      </c>
      <c r="AC173" s="4">
        <f t="shared" si="33"/>
        <v>3393.1</v>
      </c>
      <c r="AD173" s="4">
        <f t="shared" si="34"/>
        <v>0</v>
      </c>
    </row>
    <row r="174" spans="1:30" ht="15">
      <c r="A174" s="137" t="e">
        <f t="shared" si="35"/>
        <v>#REF!</v>
      </c>
      <c r="B174" s="136">
        <v>908</v>
      </c>
      <c r="C174" s="26" t="s">
        <v>194</v>
      </c>
      <c r="D174" s="26" t="s">
        <v>195</v>
      </c>
      <c r="E174" s="28" t="s">
        <v>196</v>
      </c>
      <c r="F174" s="85" t="s">
        <v>197</v>
      </c>
      <c r="G174" s="70">
        <v>2101</v>
      </c>
      <c r="H174" s="100">
        <v>3393.1</v>
      </c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4"/>
      <c r="T174" s="4"/>
      <c r="U174" s="4"/>
      <c r="V174" s="4"/>
      <c r="W174" s="4"/>
      <c r="X174" s="4"/>
      <c r="Y174" s="4"/>
      <c r="Z174" s="4"/>
      <c r="AA174" s="4">
        <v>3393.1</v>
      </c>
      <c r="AB174" s="4"/>
      <c r="AC174" s="4">
        <f t="shared" si="33"/>
        <v>3393.1</v>
      </c>
      <c r="AD174" s="4">
        <f t="shared" si="34"/>
        <v>0</v>
      </c>
    </row>
    <row r="175" spans="1:30" s="60" customFormat="1" ht="15">
      <c r="A175" s="137" t="e">
        <f t="shared" si="35"/>
        <v>#REF!</v>
      </c>
      <c r="B175" s="136">
        <v>908</v>
      </c>
      <c r="C175" s="45" t="s">
        <v>35</v>
      </c>
      <c r="D175" s="45"/>
      <c r="E175" s="45"/>
      <c r="F175" s="36" t="s">
        <v>36</v>
      </c>
      <c r="G175" s="77">
        <f>G176</f>
        <v>28</v>
      </c>
      <c r="H175" s="110">
        <v>0</v>
      </c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4">
        <f t="shared" si="33"/>
        <v>0</v>
      </c>
      <c r="AD175" s="4">
        <f t="shared" si="34"/>
        <v>0</v>
      </c>
    </row>
    <row r="176" spans="1:30" ht="15">
      <c r="A176" s="137" t="e">
        <f t="shared" si="35"/>
        <v>#REF!</v>
      </c>
      <c r="B176" s="136">
        <v>908</v>
      </c>
      <c r="C176" s="27" t="s">
        <v>40</v>
      </c>
      <c r="D176" s="26" t="s">
        <v>241</v>
      </c>
      <c r="E176" s="26" t="s">
        <v>54</v>
      </c>
      <c r="F176" s="37" t="s">
        <v>233</v>
      </c>
      <c r="G176" s="70">
        <v>28</v>
      </c>
      <c r="H176" s="100">
        <v>0</v>
      </c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>
        <f t="shared" si="33"/>
        <v>0</v>
      </c>
      <c r="AD176" s="4">
        <f t="shared" si="34"/>
        <v>0</v>
      </c>
    </row>
    <row r="177" spans="1:30" s="9" customFormat="1" ht="15">
      <c r="A177" s="137" t="e">
        <f t="shared" si="35"/>
        <v>#REF!</v>
      </c>
      <c r="B177" s="136">
        <v>908</v>
      </c>
      <c r="C177" s="45" t="s">
        <v>104</v>
      </c>
      <c r="D177" s="45"/>
      <c r="E177" s="45"/>
      <c r="F177" s="36" t="s">
        <v>48</v>
      </c>
      <c r="G177" s="72">
        <f>G178+G182</f>
        <v>41805.1</v>
      </c>
      <c r="H177" s="72">
        <f>H178+H182</f>
        <v>47101.7</v>
      </c>
      <c r="I177" s="72">
        <f aca="true" t="shared" si="43" ref="I177:AB177">I178+I182</f>
        <v>0</v>
      </c>
      <c r="J177" s="72">
        <f t="shared" si="43"/>
        <v>0</v>
      </c>
      <c r="K177" s="72">
        <f t="shared" si="43"/>
        <v>0</v>
      </c>
      <c r="L177" s="72">
        <f t="shared" si="43"/>
        <v>0</v>
      </c>
      <c r="M177" s="72">
        <f t="shared" si="43"/>
        <v>0</v>
      </c>
      <c r="N177" s="72">
        <f t="shared" si="43"/>
        <v>40051.2</v>
      </c>
      <c r="O177" s="72">
        <f t="shared" si="43"/>
        <v>4280.200000000001</v>
      </c>
      <c r="P177" s="72">
        <f t="shared" si="43"/>
        <v>2170.3</v>
      </c>
      <c r="Q177" s="72">
        <f t="shared" si="43"/>
        <v>0</v>
      </c>
      <c r="R177" s="72">
        <f t="shared" si="43"/>
        <v>600</v>
      </c>
      <c r="S177" s="72">
        <f t="shared" si="43"/>
        <v>0</v>
      </c>
      <c r="T177" s="72">
        <f t="shared" si="43"/>
        <v>0</v>
      </c>
      <c r="U177" s="72" t="e">
        <f t="shared" si="43"/>
        <v>#REF!</v>
      </c>
      <c r="V177" s="72">
        <f t="shared" si="43"/>
        <v>0</v>
      </c>
      <c r="W177" s="72">
        <f t="shared" si="43"/>
        <v>0</v>
      </c>
      <c r="X177" s="72">
        <f t="shared" si="43"/>
        <v>0</v>
      </c>
      <c r="Y177" s="72">
        <f t="shared" si="43"/>
        <v>0</v>
      </c>
      <c r="Z177" s="72">
        <f t="shared" si="43"/>
        <v>0</v>
      </c>
      <c r="AA177" s="72">
        <f t="shared" si="43"/>
        <v>0</v>
      </c>
      <c r="AB177" s="72">
        <f t="shared" si="43"/>
        <v>0</v>
      </c>
      <c r="AC177" s="4">
        <f>I177+J177+K177+L177+M177+N177+O177+P177+Q177+R177+S177+W177+X177+Y177+Z177+AA177+AB177</f>
        <v>47101.7</v>
      </c>
      <c r="AD177" s="4">
        <f t="shared" si="34"/>
        <v>0</v>
      </c>
    </row>
    <row r="178" spans="1:30" s="9" customFormat="1" ht="15">
      <c r="A178" s="137" t="e">
        <f t="shared" si="35"/>
        <v>#REF!</v>
      </c>
      <c r="B178" s="136">
        <v>908</v>
      </c>
      <c r="C178" s="27" t="s">
        <v>49</v>
      </c>
      <c r="D178" s="27" t="s">
        <v>50</v>
      </c>
      <c r="E178" s="45"/>
      <c r="F178" s="55" t="s">
        <v>275</v>
      </c>
      <c r="G178" s="73">
        <v>39990.6</v>
      </c>
      <c r="H178" s="102">
        <f>H179+H180+H181</f>
        <v>47101.7</v>
      </c>
      <c r="I178" s="102"/>
      <c r="J178" s="102"/>
      <c r="K178" s="102"/>
      <c r="L178" s="102"/>
      <c r="M178" s="102"/>
      <c r="N178" s="102">
        <f>N179+N180+N181</f>
        <v>40051.2</v>
      </c>
      <c r="O178" s="102">
        <f>O179+O180+O181</f>
        <v>4280.200000000001</v>
      </c>
      <c r="P178" s="102">
        <f>P179+P180+P181</f>
        <v>2170.3</v>
      </c>
      <c r="Q178" s="102">
        <f>Q179+Q180+Q181</f>
        <v>0</v>
      </c>
      <c r="R178" s="102">
        <f>R179+R180+R181</f>
        <v>600</v>
      </c>
      <c r="S178" s="10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4">
        <f t="shared" si="33"/>
        <v>47101.7</v>
      </c>
      <c r="AD178" s="4">
        <f t="shared" si="34"/>
        <v>0</v>
      </c>
    </row>
    <row r="179" spans="1:30" ht="15">
      <c r="A179" s="137" t="e">
        <f t="shared" si="35"/>
        <v>#REF!</v>
      </c>
      <c r="B179" s="136">
        <v>908</v>
      </c>
      <c r="C179" s="27" t="s">
        <v>49</v>
      </c>
      <c r="D179" s="27" t="s">
        <v>50</v>
      </c>
      <c r="E179" s="27"/>
      <c r="F179" s="145" t="s">
        <v>138</v>
      </c>
      <c r="G179" s="76"/>
      <c r="H179" s="103">
        <v>11513.4</v>
      </c>
      <c r="I179" s="103"/>
      <c r="J179" s="103"/>
      <c r="K179" s="103"/>
      <c r="L179" s="103"/>
      <c r="M179" s="103"/>
      <c r="N179" s="103">
        <v>8030.6</v>
      </c>
      <c r="O179" s="103">
        <v>2682.4</v>
      </c>
      <c r="P179" s="103">
        <v>800.4</v>
      </c>
      <c r="Q179" s="103">
        <v>0</v>
      </c>
      <c r="R179" s="103">
        <v>0</v>
      </c>
      <c r="S179" s="4"/>
      <c r="T179" s="4"/>
      <c r="U179" s="148" t="e">
        <f>#REF!+#REF!+#REF!+#REF!+#REF!+#REF!+#REF!+#REF!+#REF!+#REF!</f>
        <v>#REF!</v>
      </c>
      <c r="V179" s="4"/>
      <c r="W179" s="4"/>
      <c r="X179" s="4"/>
      <c r="Y179" s="4"/>
      <c r="Z179" s="4"/>
      <c r="AA179" s="4"/>
      <c r="AB179" s="4"/>
      <c r="AC179" s="4">
        <f>N179+O179+P179+R179</f>
        <v>11513.4</v>
      </c>
      <c r="AD179" s="4">
        <f t="shared" si="34"/>
        <v>0</v>
      </c>
    </row>
    <row r="180" spans="1:30" ht="15">
      <c r="A180" s="137" t="e">
        <f t="shared" si="35"/>
        <v>#REF!</v>
      </c>
      <c r="B180" s="136">
        <v>908</v>
      </c>
      <c r="C180" s="27" t="s">
        <v>49</v>
      </c>
      <c r="D180" s="27" t="s">
        <v>50</v>
      </c>
      <c r="E180" s="27"/>
      <c r="F180" s="145" t="s">
        <v>139</v>
      </c>
      <c r="G180" s="76"/>
      <c r="H180" s="103">
        <v>8664.1</v>
      </c>
      <c r="I180" s="103"/>
      <c r="J180" s="103"/>
      <c r="K180" s="103"/>
      <c r="L180" s="103"/>
      <c r="M180" s="103"/>
      <c r="N180" s="103">
        <v>7610.8</v>
      </c>
      <c r="O180" s="103">
        <v>512.2</v>
      </c>
      <c r="P180" s="103">
        <v>541.1</v>
      </c>
      <c r="Q180" s="103">
        <v>0</v>
      </c>
      <c r="R180" s="103">
        <v>0</v>
      </c>
      <c r="S180" s="4"/>
      <c r="T180" s="4"/>
      <c r="U180" s="148" t="e">
        <f>#REF!+#REF!+#REF!+#REF!+#REF!+#REF!+#REF!+#REF!+#REF!+#REF!</f>
        <v>#REF!</v>
      </c>
      <c r="V180" s="4"/>
      <c r="W180" s="4"/>
      <c r="X180" s="4"/>
      <c r="Y180" s="4"/>
      <c r="Z180" s="4"/>
      <c r="AA180" s="4"/>
      <c r="AB180" s="4"/>
      <c r="AC180" s="4">
        <f>N180+O180+P180+R180</f>
        <v>8664.1</v>
      </c>
      <c r="AD180" s="4">
        <f t="shared" si="34"/>
        <v>0</v>
      </c>
    </row>
    <row r="181" spans="1:30" ht="15">
      <c r="A181" s="137" t="e">
        <f t="shared" si="35"/>
        <v>#REF!</v>
      </c>
      <c r="B181" s="136">
        <v>908</v>
      </c>
      <c r="C181" s="27" t="s">
        <v>49</v>
      </c>
      <c r="D181" s="27" t="s">
        <v>50</v>
      </c>
      <c r="E181" s="27"/>
      <c r="F181" s="145" t="s">
        <v>140</v>
      </c>
      <c r="G181" s="76"/>
      <c r="H181" s="103">
        <v>26924.2</v>
      </c>
      <c r="I181" s="103"/>
      <c r="J181" s="103"/>
      <c r="K181" s="103"/>
      <c r="L181" s="103"/>
      <c r="M181" s="103"/>
      <c r="N181" s="103">
        <v>24409.8</v>
      </c>
      <c r="O181" s="103">
        <v>1085.6</v>
      </c>
      <c r="P181" s="103">
        <v>828.8</v>
      </c>
      <c r="Q181" s="103">
        <v>0</v>
      </c>
      <c r="R181" s="103">
        <v>600</v>
      </c>
      <c r="S181" s="4"/>
      <c r="T181" s="4"/>
      <c r="U181" s="148" t="e">
        <f>#REF!+#REF!+#REF!+#REF!+#REF!+#REF!+#REF!+#REF!+#REF!+#REF!</f>
        <v>#REF!</v>
      </c>
      <c r="V181" s="4"/>
      <c r="W181" s="4"/>
      <c r="X181" s="4"/>
      <c r="Y181" s="4"/>
      <c r="Z181" s="4"/>
      <c r="AA181" s="4"/>
      <c r="AB181" s="4"/>
      <c r="AC181" s="4">
        <f>N181+O181+P181+R181</f>
        <v>26924.199999999997</v>
      </c>
      <c r="AD181" s="4">
        <f t="shared" si="34"/>
        <v>0</v>
      </c>
    </row>
    <row r="182" spans="1:30" s="34" customFormat="1" ht="25.5">
      <c r="A182" s="138" t="e">
        <f t="shared" si="35"/>
        <v>#REF!</v>
      </c>
      <c r="B182" s="138">
        <v>908</v>
      </c>
      <c r="C182" s="32" t="s">
        <v>49</v>
      </c>
      <c r="D182" s="32" t="s">
        <v>141</v>
      </c>
      <c r="E182" s="32" t="s">
        <v>75</v>
      </c>
      <c r="F182" s="38" t="s">
        <v>142</v>
      </c>
      <c r="G182" s="74">
        <v>1814.5</v>
      </c>
      <c r="H182" s="108">
        <v>0</v>
      </c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20"/>
      <c r="T182" s="120"/>
      <c r="U182" s="120" t="e">
        <f>#REF!+#REF!+#REF!+#REF!+#REF!+#REF!+#REF!+#REF!+#REF!+#REF!</f>
        <v>#REF!</v>
      </c>
      <c r="V182" s="120"/>
      <c r="W182" s="120"/>
      <c r="X182" s="120"/>
      <c r="Y182" s="120"/>
      <c r="Z182" s="120"/>
      <c r="AA182" s="120"/>
      <c r="AB182" s="120"/>
      <c r="AC182" s="4">
        <v>0</v>
      </c>
      <c r="AD182" s="4">
        <f t="shared" si="34"/>
        <v>0</v>
      </c>
    </row>
    <row r="183" spans="1:30" s="9" customFormat="1" ht="15">
      <c r="A183" s="137" t="e">
        <f t="shared" si="35"/>
        <v>#REF!</v>
      </c>
      <c r="B183" s="136">
        <v>908</v>
      </c>
      <c r="C183" s="45" t="s">
        <v>143</v>
      </c>
      <c r="D183" s="45"/>
      <c r="E183" s="45"/>
      <c r="F183" s="36" t="s">
        <v>62</v>
      </c>
      <c r="G183" s="72">
        <f>SUM(G184:G196)</f>
        <v>81229.90000000001</v>
      </c>
      <c r="H183" s="72">
        <f>SUM(H184:H197)</f>
        <v>90575.4</v>
      </c>
      <c r="I183" s="72">
        <f aca="true" t="shared" si="44" ref="I183:AB183">SUM(I184:I197)</f>
        <v>2704.6</v>
      </c>
      <c r="J183" s="72">
        <f t="shared" si="44"/>
        <v>0</v>
      </c>
      <c r="K183" s="72">
        <f t="shared" si="44"/>
        <v>147.3</v>
      </c>
      <c r="L183" s="72">
        <f t="shared" si="44"/>
        <v>0</v>
      </c>
      <c r="M183" s="72">
        <f t="shared" si="44"/>
        <v>0</v>
      </c>
      <c r="N183" s="72">
        <f t="shared" si="44"/>
        <v>62940.49999999999</v>
      </c>
      <c r="O183" s="72">
        <f t="shared" si="44"/>
        <v>7590.700000000001</v>
      </c>
      <c r="P183" s="72">
        <f t="shared" si="44"/>
        <v>11846.8</v>
      </c>
      <c r="Q183" s="72">
        <f t="shared" si="44"/>
        <v>3846</v>
      </c>
      <c r="R183" s="72">
        <f t="shared" si="44"/>
        <v>1402.3</v>
      </c>
      <c r="S183" s="72">
        <f t="shared" si="44"/>
        <v>0</v>
      </c>
      <c r="T183" s="72">
        <f t="shared" si="44"/>
        <v>0</v>
      </c>
      <c r="U183" s="72" t="e">
        <f t="shared" si="44"/>
        <v>#REF!</v>
      </c>
      <c r="V183" s="72">
        <f t="shared" si="44"/>
        <v>0</v>
      </c>
      <c r="W183" s="72">
        <f t="shared" si="44"/>
        <v>0</v>
      </c>
      <c r="X183" s="72">
        <f t="shared" si="44"/>
        <v>0</v>
      </c>
      <c r="Y183" s="72">
        <f t="shared" si="44"/>
        <v>0</v>
      </c>
      <c r="Z183" s="72">
        <f t="shared" si="44"/>
        <v>0</v>
      </c>
      <c r="AA183" s="72">
        <f t="shared" si="44"/>
        <v>97.2</v>
      </c>
      <c r="AB183" s="72">
        <f t="shared" si="44"/>
        <v>0</v>
      </c>
      <c r="AC183" s="4">
        <f>I183+J183+K183+L183+M183+N183+O183+P183+Q183+R183+S183+W183+X183+Y183+Z183+AA183+AB183</f>
        <v>90575.4</v>
      </c>
      <c r="AD183" s="4">
        <f t="shared" si="34"/>
        <v>0</v>
      </c>
    </row>
    <row r="184" spans="1:30" ht="15">
      <c r="A184" s="137" t="e">
        <f t="shared" si="35"/>
        <v>#REF!</v>
      </c>
      <c r="B184" s="136">
        <v>908</v>
      </c>
      <c r="C184" s="27" t="s">
        <v>144</v>
      </c>
      <c r="D184" s="27" t="s">
        <v>145</v>
      </c>
      <c r="E184" s="27" t="s">
        <v>75</v>
      </c>
      <c r="F184" s="85" t="s">
        <v>330</v>
      </c>
      <c r="G184" s="280">
        <v>37016.9</v>
      </c>
      <c r="H184" s="100">
        <v>24483.5</v>
      </c>
      <c r="I184" s="100"/>
      <c r="J184" s="100"/>
      <c r="K184" s="100"/>
      <c r="L184" s="100"/>
      <c r="M184" s="100"/>
      <c r="N184" s="100">
        <v>19242.3</v>
      </c>
      <c r="O184" s="100">
        <v>3385.8</v>
      </c>
      <c r="P184" s="100">
        <v>1855.4</v>
      </c>
      <c r="Q184" s="100">
        <v>0</v>
      </c>
      <c r="R184" s="100">
        <v>0</v>
      </c>
      <c r="S184" s="4"/>
      <c r="T184" s="4"/>
      <c r="U184" s="148" t="e">
        <f>#REF!+#REF!+#REF!+#REF!+#REF!+#REF!+#REF!+#REF!+#REF!+#REF!</f>
        <v>#REF!</v>
      </c>
      <c r="V184" s="4"/>
      <c r="W184" s="4"/>
      <c r="X184" s="4"/>
      <c r="Y184" s="4"/>
      <c r="Z184" s="4"/>
      <c r="AA184" s="4"/>
      <c r="AB184" s="4"/>
      <c r="AC184" s="4">
        <f>N184+O184+P184+R184</f>
        <v>24483.5</v>
      </c>
      <c r="AD184" s="4">
        <f t="shared" si="34"/>
        <v>0</v>
      </c>
    </row>
    <row r="185" spans="1:30" ht="15">
      <c r="A185" s="137" t="e">
        <f t="shared" si="35"/>
        <v>#REF!</v>
      </c>
      <c r="B185" s="136">
        <v>908</v>
      </c>
      <c r="C185" s="27" t="s">
        <v>144</v>
      </c>
      <c r="D185" s="27" t="s">
        <v>145</v>
      </c>
      <c r="E185" s="27" t="s">
        <v>75</v>
      </c>
      <c r="F185" s="85" t="s">
        <v>167</v>
      </c>
      <c r="G185" s="281"/>
      <c r="H185" s="100">
        <v>8539.5</v>
      </c>
      <c r="I185" s="100"/>
      <c r="J185" s="100"/>
      <c r="K185" s="100"/>
      <c r="L185" s="100"/>
      <c r="M185" s="100"/>
      <c r="N185" s="100">
        <v>5650.3</v>
      </c>
      <c r="O185" s="100">
        <v>1247.8</v>
      </c>
      <c r="P185" s="100">
        <v>578.9</v>
      </c>
      <c r="Q185" s="100">
        <v>0</v>
      </c>
      <c r="R185" s="100">
        <v>1062.5</v>
      </c>
      <c r="S185" s="4"/>
      <c r="T185" s="4"/>
      <c r="U185" s="148" t="e">
        <f>#REF!+#REF!+#REF!+#REF!+#REF!+#REF!+#REF!+#REF!+#REF!+#REF!</f>
        <v>#REF!</v>
      </c>
      <c r="V185" s="4"/>
      <c r="W185" s="4"/>
      <c r="X185" s="4"/>
      <c r="Y185" s="4"/>
      <c r="Z185" s="4"/>
      <c r="AA185" s="4"/>
      <c r="AB185" s="4"/>
      <c r="AC185" s="4">
        <f>N185+O185+P185+R185</f>
        <v>8539.5</v>
      </c>
      <c r="AD185" s="4">
        <f t="shared" si="34"/>
        <v>0</v>
      </c>
    </row>
    <row r="186" spans="1:30" ht="15">
      <c r="A186" s="137" t="e">
        <f t="shared" si="35"/>
        <v>#REF!</v>
      </c>
      <c r="B186" s="136">
        <v>908</v>
      </c>
      <c r="C186" s="27" t="s">
        <v>168</v>
      </c>
      <c r="D186" s="27" t="s">
        <v>145</v>
      </c>
      <c r="E186" s="27" t="s">
        <v>75</v>
      </c>
      <c r="F186" s="85" t="s">
        <v>169</v>
      </c>
      <c r="G186" s="281"/>
      <c r="H186" s="100">
        <v>4640.9</v>
      </c>
      <c r="I186" s="100"/>
      <c r="J186" s="100"/>
      <c r="K186" s="100"/>
      <c r="L186" s="100"/>
      <c r="M186" s="100"/>
      <c r="N186" s="100">
        <v>3429</v>
      </c>
      <c r="O186" s="100">
        <v>522.3</v>
      </c>
      <c r="P186" s="100">
        <v>409.8</v>
      </c>
      <c r="Q186" s="100">
        <v>0</v>
      </c>
      <c r="R186" s="100">
        <v>279.8</v>
      </c>
      <c r="S186" s="4"/>
      <c r="T186" s="4"/>
      <c r="U186" s="148" t="e">
        <f>#REF!+#REF!+#REF!+#REF!+#REF!+#REF!+#REF!+#REF!+#REF!+#REF!</f>
        <v>#REF!</v>
      </c>
      <c r="V186" s="4"/>
      <c r="W186" s="4"/>
      <c r="X186" s="4"/>
      <c r="Y186" s="4"/>
      <c r="Z186" s="4"/>
      <c r="AA186" s="4"/>
      <c r="AB186" s="4"/>
      <c r="AC186" s="4">
        <f>N186+O186+P186+R186</f>
        <v>4640.900000000001</v>
      </c>
      <c r="AD186" s="4">
        <f t="shared" si="34"/>
        <v>0</v>
      </c>
    </row>
    <row r="187" spans="1:30" ht="15">
      <c r="A187" s="137" t="e">
        <f t="shared" si="35"/>
        <v>#REF!</v>
      </c>
      <c r="B187" s="136">
        <v>908</v>
      </c>
      <c r="C187" s="27" t="s">
        <v>144</v>
      </c>
      <c r="D187" s="27" t="s">
        <v>145</v>
      </c>
      <c r="E187" s="27" t="s">
        <v>75</v>
      </c>
      <c r="F187" s="85" t="s">
        <v>147</v>
      </c>
      <c r="G187" s="282"/>
      <c r="H187" s="100">
        <v>3518.6</v>
      </c>
      <c r="I187" s="100"/>
      <c r="J187" s="100"/>
      <c r="K187" s="100"/>
      <c r="L187" s="100"/>
      <c r="M187" s="100"/>
      <c r="N187" s="100">
        <v>2562.3</v>
      </c>
      <c r="O187" s="100">
        <v>340.2</v>
      </c>
      <c r="P187" s="100">
        <v>616.1</v>
      </c>
      <c r="Q187" s="100">
        <v>0</v>
      </c>
      <c r="R187" s="100">
        <v>0</v>
      </c>
      <c r="S187" s="4"/>
      <c r="T187" s="4"/>
      <c r="U187" s="148" t="e">
        <f>#REF!+#REF!+#REF!+#REF!+#REF!+#REF!+#REF!+#REF!+#REF!+#REF!</f>
        <v>#REF!</v>
      </c>
      <c r="V187" s="4"/>
      <c r="W187" s="4"/>
      <c r="X187" s="4"/>
      <c r="Y187" s="4"/>
      <c r="Z187" s="4"/>
      <c r="AA187" s="4"/>
      <c r="AB187" s="4"/>
      <c r="AC187" s="4">
        <f>N187+O187+P187+R187</f>
        <v>3518.6</v>
      </c>
      <c r="AD187" s="4">
        <f t="shared" si="34"/>
        <v>0</v>
      </c>
    </row>
    <row r="188" spans="1:30" ht="15">
      <c r="A188" s="137" t="e">
        <f t="shared" si="35"/>
        <v>#REF!</v>
      </c>
      <c r="B188" s="136">
        <v>908</v>
      </c>
      <c r="C188" s="27" t="s">
        <v>144</v>
      </c>
      <c r="D188" s="27" t="s">
        <v>148</v>
      </c>
      <c r="E188" s="27" t="s">
        <v>75</v>
      </c>
      <c r="F188" s="85" t="s">
        <v>149</v>
      </c>
      <c r="G188" s="70">
        <v>3087.9</v>
      </c>
      <c r="H188" s="100">
        <v>9232.2</v>
      </c>
      <c r="I188" s="100"/>
      <c r="J188" s="100"/>
      <c r="K188" s="100"/>
      <c r="L188" s="100"/>
      <c r="M188" s="100"/>
      <c r="N188" s="100">
        <v>4726.9</v>
      </c>
      <c r="O188" s="100">
        <v>309.5</v>
      </c>
      <c r="P188" s="100">
        <v>1049.8</v>
      </c>
      <c r="Q188" s="100">
        <v>3146</v>
      </c>
      <c r="R188" s="100">
        <v>0</v>
      </c>
      <c r="S188" s="4"/>
      <c r="T188" s="4"/>
      <c r="U188" s="148" t="e">
        <f>#REF!+#REF!+#REF!+#REF!+#REF!+#REF!+#REF!+#REF!+#REF!+#REF!</f>
        <v>#REF!</v>
      </c>
      <c r="V188" s="4"/>
      <c r="W188" s="4"/>
      <c r="X188" s="4"/>
      <c r="Y188" s="4"/>
      <c r="Z188" s="4"/>
      <c r="AA188" s="4"/>
      <c r="AB188" s="4"/>
      <c r="AC188" s="4">
        <f>N188+O188+P188+R188+Q188</f>
        <v>9232.2</v>
      </c>
      <c r="AD188" s="4">
        <f t="shared" si="34"/>
        <v>0</v>
      </c>
    </row>
    <row r="189" spans="1:30" ht="15">
      <c r="A189" s="137" t="e">
        <f t="shared" si="35"/>
        <v>#REF!</v>
      </c>
      <c r="B189" s="136">
        <v>908</v>
      </c>
      <c r="C189" s="27" t="s">
        <v>144</v>
      </c>
      <c r="D189" s="27" t="s">
        <v>150</v>
      </c>
      <c r="E189" s="27" t="s">
        <v>75</v>
      </c>
      <c r="F189" s="85" t="s">
        <v>151</v>
      </c>
      <c r="G189" s="280">
        <v>22146.1</v>
      </c>
      <c r="H189" s="100">
        <v>15175.1</v>
      </c>
      <c r="I189" s="70"/>
      <c r="J189" s="70"/>
      <c r="K189" s="70"/>
      <c r="L189" s="70"/>
      <c r="M189" s="70"/>
      <c r="N189" s="70">
        <v>11968.1</v>
      </c>
      <c r="O189" s="70">
        <v>1404.3</v>
      </c>
      <c r="P189" s="70">
        <v>1308.7</v>
      </c>
      <c r="Q189" s="70">
        <v>494</v>
      </c>
      <c r="R189" s="70">
        <v>0</v>
      </c>
      <c r="S189" s="4"/>
      <c r="T189" s="4"/>
      <c r="U189" s="148" t="e">
        <f>#REF!+#REF!+#REF!+#REF!+#REF!+#REF!+#REF!+#REF!+#REF!+#REF!</f>
        <v>#REF!</v>
      </c>
      <c r="V189" s="4"/>
      <c r="W189" s="4"/>
      <c r="X189" s="4"/>
      <c r="Y189" s="4"/>
      <c r="Z189" s="4"/>
      <c r="AA189" s="4"/>
      <c r="AB189" s="4"/>
      <c r="AC189" s="4">
        <f>N189+O189+P189+R189+Q189</f>
        <v>15175.1</v>
      </c>
      <c r="AD189" s="4">
        <f t="shared" si="34"/>
        <v>0</v>
      </c>
    </row>
    <row r="190" spans="1:30" ht="15">
      <c r="A190" s="137" t="e">
        <f t="shared" si="35"/>
        <v>#REF!</v>
      </c>
      <c r="B190" s="136">
        <v>908</v>
      </c>
      <c r="C190" s="27" t="s">
        <v>144</v>
      </c>
      <c r="D190" s="27" t="s">
        <v>150</v>
      </c>
      <c r="E190" s="27" t="s">
        <v>75</v>
      </c>
      <c r="F190" s="85" t="s">
        <v>152</v>
      </c>
      <c r="G190" s="282"/>
      <c r="H190" s="100">
        <v>6738.2</v>
      </c>
      <c r="I190" s="70"/>
      <c r="J190" s="70"/>
      <c r="K190" s="70"/>
      <c r="L190" s="70"/>
      <c r="M190" s="70"/>
      <c r="N190" s="70">
        <v>5634</v>
      </c>
      <c r="O190" s="70">
        <v>274.1</v>
      </c>
      <c r="P190" s="70">
        <v>624.1</v>
      </c>
      <c r="Q190" s="70">
        <v>206</v>
      </c>
      <c r="R190" s="70"/>
      <c r="S190" s="4"/>
      <c r="T190" s="4"/>
      <c r="U190" s="148" t="e">
        <f>#REF!+#REF!+#REF!+#REF!+#REF!+#REF!+#REF!+#REF!+#REF!+#REF!</f>
        <v>#REF!</v>
      </c>
      <c r="V190" s="4"/>
      <c r="W190" s="4"/>
      <c r="X190" s="4"/>
      <c r="Y190" s="4"/>
      <c r="Z190" s="4"/>
      <c r="AA190" s="4"/>
      <c r="AB190" s="4"/>
      <c r="AC190" s="4">
        <f>N190+O190+P190+R190+Q190</f>
        <v>6738.200000000001</v>
      </c>
      <c r="AD190" s="4">
        <f t="shared" si="34"/>
        <v>0</v>
      </c>
    </row>
    <row r="191" spans="1:30" s="34" customFormat="1" ht="25.5">
      <c r="A191" s="137" t="e">
        <f t="shared" si="35"/>
        <v>#REF!</v>
      </c>
      <c r="B191" s="136">
        <v>908</v>
      </c>
      <c r="C191" s="32" t="s">
        <v>144</v>
      </c>
      <c r="D191" s="32" t="s">
        <v>153</v>
      </c>
      <c r="E191" s="32" t="s">
        <v>54</v>
      </c>
      <c r="F191" s="86" t="s">
        <v>154</v>
      </c>
      <c r="G191" s="74">
        <v>129</v>
      </c>
      <c r="H191" s="108">
        <v>0</v>
      </c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20"/>
      <c r="T191" s="120"/>
      <c r="U191" s="120" t="e">
        <f>#REF!+#REF!+#REF!+#REF!+#REF!+#REF!+#REF!+#REF!+#REF!+#REF!</f>
        <v>#REF!</v>
      </c>
      <c r="V191" s="120"/>
      <c r="W191" s="120"/>
      <c r="X191" s="120"/>
      <c r="Y191" s="120"/>
      <c r="Z191" s="120"/>
      <c r="AA191" s="120"/>
      <c r="AB191" s="120"/>
      <c r="AC191" s="4">
        <f>I191+K191</f>
        <v>0</v>
      </c>
      <c r="AD191" s="4">
        <f t="shared" si="34"/>
        <v>0</v>
      </c>
    </row>
    <row r="192" spans="1:30" s="34" customFormat="1" ht="15">
      <c r="A192" s="137" t="e">
        <f t="shared" si="35"/>
        <v>#REF!</v>
      </c>
      <c r="B192" s="136">
        <v>908</v>
      </c>
      <c r="C192" s="32" t="s">
        <v>144</v>
      </c>
      <c r="D192" s="32" t="s">
        <v>276</v>
      </c>
      <c r="E192" s="32" t="s">
        <v>75</v>
      </c>
      <c r="F192" s="86" t="s">
        <v>227</v>
      </c>
      <c r="G192" s="74">
        <v>239</v>
      </c>
      <c r="H192" s="108">
        <v>0</v>
      </c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4">
        <f t="shared" si="33"/>
        <v>0</v>
      </c>
      <c r="AD192" s="4">
        <f t="shared" si="34"/>
        <v>0</v>
      </c>
    </row>
    <row r="193" spans="1:30" ht="25.5">
      <c r="A193" s="137" t="e">
        <f t="shared" si="35"/>
        <v>#REF!</v>
      </c>
      <c r="B193" s="136">
        <v>908</v>
      </c>
      <c r="C193" s="26" t="s">
        <v>293</v>
      </c>
      <c r="D193" s="27" t="s">
        <v>15</v>
      </c>
      <c r="E193" s="27">
        <v>500</v>
      </c>
      <c r="F193" s="85" t="s">
        <v>137</v>
      </c>
      <c r="G193" s="70">
        <v>2509.3</v>
      </c>
      <c r="H193" s="100">
        <v>2851.9</v>
      </c>
      <c r="I193" s="100">
        <v>2704.6</v>
      </c>
      <c r="J193" s="100">
        <v>0</v>
      </c>
      <c r="K193" s="100">
        <v>147.3</v>
      </c>
      <c r="L193" s="100">
        <v>0</v>
      </c>
      <c r="M193" s="100">
        <v>0</v>
      </c>
      <c r="N193" s="100"/>
      <c r="O193" s="100"/>
      <c r="P193" s="100"/>
      <c r="Q193" s="100"/>
      <c r="R193" s="100"/>
      <c r="S193" s="4"/>
      <c r="T193" s="4"/>
      <c r="U193" s="148" t="e">
        <f>#REF!+#REF!+#REF!+#REF!+#REF!+#REF!+#REF!+#REF!+#REF!+#REF!</f>
        <v>#REF!</v>
      </c>
      <c r="V193" s="4"/>
      <c r="W193" s="4"/>
      <c r="X193" s="4"/>
      <c r="Y193" s="4"/>
      <c r="Z193" s="4"/>
      <c r="AA193" s="4"/>
      <c r="AB193" s="4"/>
      <c r="AC193" s="4">
        <f>I193+J193+K193</f>
        <v>2851.9</v>
      </c>
      <c r="AD193" s="4">
        <f t="shared" si="34"/>
        <v>0</v>
      </c>
    </row>
    <row r="194" spans="1:30" ht="15">
      <c r="A194" s="137" t="e">
        <f t="shared" si="35"/>
        <v>#REF!</v>
      </c>
      <c r="B194" s="136">
        <v>908</v>
      </c>
      <c r="C194" s="26" t="s">
        <v>293</v>
      </c>
      <c r="D194" s="27" t="s">
        <v>155</v>
      </c>
      <c r="E194" s="27" t="s">
        <v>20</v>
      </c>
      <c r="F194" s="85" t="s">
        <v>156</v>
      </c>
      <c r="G194" s="70">
        <v>3354.6</v>
      </c>
      <c r="H194" s="100">
        <v>3760</v>
      </c>
      <c r="I194" s="100"/>
      <c r="J194" s="100"/>
      <c r="K194" s="100"/>
      <c r="L194" s="100"/>
      <c r="M194" s="100"/>
      <c r="N194" s="100"/>
      <c r="O194" s="100"/>
      <c r="P194" s="100">
        <v>3760</v>
      </c>
      <c r="Q194" s="100"/>
      <c r="R194" s="100"/>
      <c r="S194" s="4"/>
      <c r="T194" s="4"/>
      <c r="U194" s="148" t="e">
        <f>#REF!+#REF!+#REF!+#REF!+#REF!+#REF!+#REF!+#REF!+#REF!+#REF!</f>
        <v>#REF!</v>
      </c>
      <c r="V194" s="4"/>
      <c r="W194" s="4"/>
      <c r="X194" s="4"/>
      <c r="Y194" s="4"/>
      <c r="Z194" s="4"/>
      <c r="AA194" s="4"/>
      <c r="AB194" s="4"/>
      <c r="AC194" s="4">
        <f>P194</f>
        <v>3760</v>
      </c>
      <c r="AD194" s="4">
        <f t="shared" si="34"/>
        <v>0</v>
      </c>
    </row>
    <row r="195" spans="1:30" ht="25.5">
      <c r="A195" s="137" t="e">
        <f t="shared" si="35"/>
        <v>#REF!</v>
      </c>
      <c r="B195" s="136">
        <v>908</v>
      </c>
      <c r="C195" s="26" t="s">
        <v>293</v>
      </c>
      <c r="D195" s="46" t="s">
        <v>56</v>
      </c>
      <c r="E195" s="46" t="s">
        <v>54</v>
      </c>
      <c r="F195" s="87" t="s">
        <v>253</v>
      </c>
      <c r="G195" s="80">
        <v>2472.8</v>
      </c>
      <c r="H195" s="115">
        <v>0</v>
      </c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7"/>
      <c r="T195" s="4"/>
      <c r="U195" s="148" t="e">
        <f>#REF!+#REF!+#REF!+#REF!+#REF!+#REF!+#REF!+#REF!+#REF!+#REF!</f>
        <v>#REF!</v>
      </c>
      <c r="V195" s="4"/>
      <c r="W195" s="4"/>
      <c r="X195" s="4"/>
      <c r="Y195" s="4"/>
      <c r="Z195" s="4"/>
      <c r="AA195" s="4"/>
      <c r="AB195" s="4"/>
      <c r="AC195" s="4">
        <f>I195+K195</f>
        <v>0</v>
      </c>
      <c r="AD195" s="4">
        <f t="shared" si="34"/>
        <v>0</v>
      </c>
    </row>
    <row r="196" spans="1:30" ht="15">
      <c r="A196" s="137" t="e">
        <f t="shared" si="35"/>
        <v>#REF!</v>
      </c>
      <c r="B196" s="136">
        <v>908</v>
      </c>
      <c r="C196" s="26" t="s">
        <v>293</v>
      </c>
      <c r="D196" s="27" t="s">
        <v>157</v>
      </c>
      <c r="E196" s="27" t="s">
        <v>75</v>
      </c>
      <c r="F196" s="85" t="s">
        <v>184</v>
      </c>
      <c r="G196" s="70">
        <v>10274.3</v>
      </c>
      <c r="H196" s="100">
        <v>11538.3</v>
      </c>
      <c r="I196" s="100"/>
      <c r="J196" s="100"/>
      <c r="K196" s="100"/>
      <c r="L196" s="100"/>
      <c r="M196" s="100"/>
      <c r="N196" s="100">
        <v>9727.6</v>
      </c>
      <c r="O196" s="100">
        <v>106.7</v>
      </c>
      <c r="P196" s="100">
        <v>1644</v>
      </c>
      <c r="Q196" s="100">
        <v>0</v>
      </c>
      <c r="R196" s="100">
        <v>60</v>
      </c>
      <c r="S196" s="4"/>
      <c r="T196" s="4"/>
      <c r="U196" s="148" t="e">
        <f>#REF!+#REF!+#REF!+#REF!+#REF!+#REF!+#REF!+#REF!+#REF!+#REF!</f>
        <v>#REF!</v>
      </c>
      <c r="V196" s="4"/>
      <c r="W196" s="4"/>
      <c r="X196" s="4"/>
      <c r="Y196" s="4"/>
      <c r="Z196" s="4"/>
      <c r="AA196" s="4"/>
      <c r="AB196" s="4"/>
      <c r="AC196" s="4">
        <f>N196+O196+P196+Q196+R196</f>
        <v>11538.300000000001</v>
      </c>
      <c r="AD196" s="4">
        <f t="shared" si="34"/>
        <v>0</v>
      </c>
    </row>
    <row r="197" spans="1:30" ht="15">
      <c r="A197" s="137" t="e">
        <f t="shared" si="35"/>
        <v>#REF!</v>
      </c>
      <c r="B197" s="136">
        <v>908</v>
      </c>
      <c r="C197" s="26" t="s">
        <v>293</v>
      </c>
      <c r="D197" s="26" t="s">
        <v>296</v>
      </c>
      <c r="E197" s="26" t="s">
        <v>54</v>
      </c>
      <c r="F197" s="85" t="s">
        <v>297</v>
      </c>
      <c r="G197" s="70">
        <v>0</v>
      </c>
      <c r="H197" s="100">
        <v>97.2</v>
      </c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4"/>
      <c r="T197" s="4"/>
      <c r="U197" s="148"/>
      <c r="V197" s="4"/>
      <c r="W197" s="4"/>
      <c r="X197" s="4"/>
      <c r="Y197" s="4"/>
      <c r="Z197" s="4"/>
      <c r="AA197" s="4">
        <v>97.2</v>
      </c>
      <c r="AB197" s="4"/>
      <c r="AC197" s="4">
        <f t="shared" si="33"/>
        <v>97.2</v>
      </c>
      <c r="AD197" s="4">
        <f t="shared" si="34"/>
        <v>0</v>
      </c>
    </row>
    <row r="198" spans="1:30" ht="15">
      <c r="A198" s="137" t="e">
        <f t="shared" si="35"/>
        <v>#REF!</v>
      </c>
      <c r="B198" s="136">
        <v>908</v>
      </c>
      <c r="C198" s="98">
        <v>1006</v>
      </c>
      <c r="D198" s="58" t="s">
        <v>229</v>
      </c>
      <c r="E198" s="58" t="s">
        <v>54</v>
      </c>
      <c r="F198" s="36" t="s">
        <v>250</v>
      </c>
      <c r="G198" s="77">
        <v>97.2</v>
      </c>
      <c r="H198" s="100">
        <v>0</v>
      </c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4"/>
      <c r="T198" s="4"/>
      <c r="U198" s="148"/>
      <c r="V198" s="4"/>
      <c r="W198" s="4"/>
      <c r="X198" s="4"/>
      <c r="Y198" s="4"/>
      <c r="Z198" s="4"/>
      <c r="AA198" s="4"/>
      <c r="AB198" s="4"/>
      <c r="AC198" s="4">
        <f t="shared" si="33"/>
        <v>0</v>
      </c>
      <c r="AD198" s="4">
        <f t="shared" si="34"/>
        <v>0</v>
      </c>
    </row>
    <row r="199" spans="1:30" ht="18.75">
      <c r="A199" s="137" t="e">
        <f t="shared" si="35"/>
        <v>#REF!</v>
      </c>
      <c r="B199" s="136">
        <v>912</v>
      </c>
      <c r="C199" s="44">
        <v>912</v>
      </c>
      <c r="D199" s="44"/>
      <c r="E199" s="44"/>
      <c r="F199" s="84" t="s">
        <v>158</v>
      </c>
      <c r="G199" s="79">
        <f>G200+G201+G202</f>
        <v>4380.2</v>
      </c>
      <c r="H199" s="79">
        <f>H200+H201+H202+H203+H204</f>
        <v>6103.8</v>
      </c>
      <c r="I199" s="165">
        <f aca="true" t="shared" si="45" ref="I199:AB199">I200+I201+I202+I203+I204</f>
        <v>5031</v>
      </c>
      <c r="J199" s="165">
        <f t="shared" si="45"/>
        <v>51.3</v>
      </c>
      <c r="K199" s="165">
        <f t="shared" si="45"/>
        <v>1021.5</v>
      </c>
      <c r="L199" s="165">
        <f t="shared" si="45"/>
        <v>0</v>
      </c>
      <c r="M199" s="165">
        <f t="shared" si="45"/>
        <v>0</v>
      </c>
      <c r="N199" s="165">
        <f t="shared" si="45"/>
        <v>0</v>
      </c>
      <c r="O199" s="165">
        <f t="shared" si="45"/>
        <v>0</v>
      </c>
      <c r="P199" s="165">
        <f t="shared" si="45"/>
        <v>0</v>
      </c>
      <c r="Q199" s="165">
        <f t="shared" si="45"/>
        <v>0</v>
      </c>
      <c r="R199" s="165">
        <f t="shared" si="45"/>
        <v>0</v>
      </c>
      <c r="S199" s="165">
        <f t="shared" si="45"/>
        <v>0</v>
      </c>
      <c r="T199" s="165">
        <f t="shared" si="45"/>
        <v>0</v>
      </c>
      <c r="U199" s="165" t="e">
        <f t="shared" si="45"/>
        <v>#REF!</v>
      </c>
      <c r="V199" s="165">
        <f t="shared" si="45"/>
        <v>0</v>
      </c>
      <c r="W199" s="165">
        <f t="shared" si="45"/>
        <v>0</v>
      </c>
      <c r="X199" s="165">
        <f t="shared" si="45"/>
        <v>0</v>
      </c>
      <c r="Y199" s="165">
        <f t="shared" si="45"/>
        <v>0</v>
      </c>
      <c r="Z199" s="165">
        <f t="shared" si="45"/>
        <v>0</v>
      </c>
      <c r="AA199" s="165">
        <f t="shared" si="45"/>
        <v>0</v>
      </c>
      <c r="AB199" s="165">
        <f t="shared" si="45"/>
        <v>0</v>
      </c>
      <c r="AC199" s="4">
        <f>I199+J199+K199+L199+M199</f>
        <v>6103.8</v>
      </c>
      <c r="AD199" s="4">
        <f aca="true" t="shared" si="46" ref="AD199:AD232">H199-AC199</f>
        <v>0</v>
      </c>
    </row>
    <row r="200" spans="1:30" ht="15">
      <c r="A200" s="137" t="e">
        <f t="shared" si="35"/>
        <v>#REF!</v>
      </c>
      <c r="B200" s="136">
        <v>912</v>
      </c>
      <c r="C200" s="27" t="s">
        <v>11</v>
      </c>
      <c r="D200" s="27" t="s">
        <v>12</v>
      </c>
      <c r="E200" s="27">
        <v>500</v>
      </c>
      <c r="F200" s="85" t="s">
        <v>13</v>
      </c>
      <c r="G200" s="70">
        <v>1177.2</v>
      </c>
      <c r="H200" s="100">
        <v>1900.8</v>
      </c>
      <c r="I200" s="100">
        <v>1900.8</v>
      </c>
      <c r="J200" s="100"/>
      <c r="K200" s="100"/>
      <c r="L200" s="100"/>
      <c r="M200" s="100"/>
      <c r="N200" s="100"/>
      <c r="O200" s="100"/>
      <c r="P200" s="100"/>
      <c r="Q200" s="100"/>
      <c r="R200" s="100"/>
      <c r="S200" s="4"/>
      <c r="T200" s="4"/>
      <c r="U200" s="148" t="e">
        <f>#REF!+#REF!+#REF!+#REF!+#REF!+#REF!+#REF!+#REF!+#REF!+#REF!</f>
        <v>#REF!</v>
      </c>
      <c r="V200" s="4"/>
      <c r="W200" s="4"/>
      <c r="X200" s="4"/>
      <c r="Y200" s="4"/>
      <c r="Z200" s="4"/>
      <c r="AA200" s="4"/>
      <c r="AB200" s="4"/>
      <c r="AC200" s="4">
        <f>I200+J200+K200+L200+M200</f>
        <v>1900.8</v>
      </c>
      <c r="AD200" s="4">
        <f t="shared" si="46"/>
        <v>0</v>
      </c>
    </row>
    <row r="201" spans="1:30" ht="15">
      <c r="A201" s="137" t="e">
        <f t="shared" si="35"/>
        <v>#REF!</v>
      </c>
      <c r="B201" s="136">
        <v>912</v>
      </c>
      <c r="C201" s="27" t="s">
        <v>159</v>
      </c>
      <c r="D201" s="27" t="s">
        <v>15</v>
      </c>
      <c r="E201" s="27">
        <v>500</v>
      </c>
      <c r="F201" s="85" t="s">
        <v>160</v>
      </c>
      <c r="G201" s="70">
        <v>2764.1</v>
      </c>
      <c r="H201" s="100">
        <v>2509.5</v>
      </c>
      <c r="I201" s="100">
        <v>1494.7</v>
      </c>
      <c r="J201" s="100">
        <v>51.3</v>
      </c>
      <c r="K201" s="100">
        <v>963.5</v>
      </c>
      <c r="L201" s="100">
        <v>0</v>
      </c>
      <c r="M201" s="100">
        <v>0</v>
      </c>
      <c r="N201" s="100"/>
      <c r="O201" s="100"/>
      <c r="P201" s="100"/>
      <c r="Q201" s="100"/>
      <c r="R201" s="100"/>
      <c r="S201" s="4"/>
      <c r="T201" s="4"/>
      <c r="U201" s="148" t="e">
        <f>#REF!+#REF!+#REF!+#REF!+#REF!+#REF!+#REF!+#REF!+#REF!+#REF!</f>
        <v>#REF!</v>
      </c>
      <c r="V201" s="4"/>
      <c r="W201" s="4"/>
      <c r="X201" s="4"/>
      <c r="Y201" s="4"/>
      <c r="Z201" s="4"/>
      <c r="AA201" s="4"/>
      <c r="AB201" s="4"/>
      <c r="AC201" s="4">
        <f aca="true" t="shared" si="47" ref="AC201:AC208">I201+J201+K201+L201+M201</f>
        <v>2509.5</v>
      </c>
      <c r="AD201" s="4">
        <f t="shared" si="46"/>
        <v>0</v>
      </c>
    </row>
    <row r="202" spans="1:30" ht="15">
      <c r="A202" s="137" t="e">
        <f t="shared" si="35"/>
        <v>#REF!</v>
      </c>
      <c r="B202" s="136">
        <v>912</v>
      </c>
      <c r="C202" s="27" t="s">
        <v>159</v>
      </c>
      <c r="D202" s="27" t="s">
        <v>161</v>
      </c>
      <c r="E202" s="27">
        <v>500</v>
      </c>
      <c r="F202" s="85" t="s">
        <v>162</v>
      </c>
      <c r="G202" s="70">
        <v>438.9</v>
      </c>
      <c r="H202" s="100">
        <v>0</v>
      </c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4"/>
      <c r="T202" s="4"/>
      <c r="U202" s="148" t="e">
        <f>#REF!+#REF!+#REF!+#REF!+#REF!+#REF!+#REF!+#REF!+#REF!+#REF!</f>
        <v>#REF!</v>
      </c>
      <c r="V202" s="4"/>
      <c r="W202" s="4"/>
      <c r="X202" s="4"/>
      <c r="Y202" s="4"/>
      <c r="Z202" s="4"/>
      <c r="AA202" s="4"/>
      <c r="AB202" s="4"/>
      <c r="AC202" s="4">
        <f t="shared" si="47"/>
        <v>0</v>
      </c>
      <c r="AD202" s="4">
        <f t="shared" si="46"/>
        <v>0</v>
      </c>
    </row>
    <row r="203" spans="1:30" ht="25.5">
      <c r="A203" s="137" t="e">
        <f t="shared" si="35"/>
        <v>#REF!</v>
      </c>
      <c r="B203" s="136">
        <v>912</v>
      </c>
      <c r="C203" s="27" t="s">
        <v>159</v>
      </c>
      <c r="D203" s="27" t="s">
        <v>182</v>
      </c>
      <c r="E203" s="27">
        <v>500</v>
      </c>
      <c r="F203" s="85" t="s">
        <v>183</v>
      </c>
      <c r="G203" s="70">
        <v>0</v>
      </c>
      <c r="H203" s="100">
        <v>1635.5</v>
      </c>
      <c r="I203" s="100">
        <v>1635.5</v>
      </c>
      <c r="J203" s="100"/>
      <c r="K203" s="100"/>
      <c r="L203" s="100"/>
      <c r="M203" s="100"/>
      <c r="N203" s="100"/>
      <c r="O203" s="100"/>
      <c r="P203" s="100"/>
      <c r="Q203" s="100"/>
      <c r="R203" s="100"/>
      <c r="S203" s="4"/>
      <c r="T203" s="4"/>
      <c r="U203" s="148" t="e">
        <f>#REF!+#REF!+#REF!+#REF!+#REF!+#REF!+#REF!+#REF!+#REF!+#REF!</f>
        <v>#REF!</v>
      </c>
      <c r="V203" s="4"/>
      <c r="W203" s="4"/>
      <c r="X203" s="4"/>
      <c r="Y203" s="4"/>
      <c r="Z203" s="4"/>
      <c r="AA203" s="4"/>
      <c r="AB203" s="4"/>
      <c r="AC203" s="4">
        <f t="shared" si="47"/>
        <v>1635.5</v>
      </c>
      <c r="AD203" s="4">
        <f t="shared" si="46"/>
        <v>0</v>
      </c>
    </row>
    <row r="204" spans="1:30" ht="15">
      <c r="A204" s="137"/>
      <c r="B204" s="136">
        <v>912</v>
      </c>
      <c r="C204" s="29">
        <v>1001</v>
      </c>
      <c r="D204" s="26" t="s">
        <v>65</v>
      </c>
      <c r="E204" s="26" t="s">
        <v>66</v>
      </c>
      <c r="F204" s="85" t="s">
        <v>228</v>
      </c>
      <c r="G204" s="70">
        <v>0</v>
      </c>
      <c r="H204" s="100">
        <v>58</v>
      </c>
      <c r="I204" s="100"/>
      <c r="J204" s="100"/>
      <c r="K204" s="100">
        <v>58</v>
      </c>
      <c r="L204" s="100"/>
      <c r="M204" s="100"/>
      <c r="N204" s="100"/>
      <c r="O204" s="100"/>
      <c r="P204" s="100"/>
      <c r="Q204" s="100"/>
      <c r="R204" s="100"/>
      <c r="S204" s="4"/>
      <c r="T204" s="4"/>
      <c r="U204" s="148"/>
      <c r="V204" s="4"/>
      <c r="W204" s="4"/>
      <c r="X204" s="4"/>
      <c r="Y204" s="4"/>
      <c r="Z204" s="4"/>
      <c r="AA204" s="4"/>
      <c r="AB204" s="4"/>
      <c r="AC204" s="4">
        <f t="shared" si="47"/>
        <v>58</v>
      </c>
      <c r="AD204" s="4">
        <f t="shared" si="46"/>
        <v>0</v>
      </c>
    </row>
    <row r="205" spans="1:30" ht="18.75">
      <c r="A205" s="137" t="e">
        <f>A203+1</f>
        <v>#REF!</v>
      </c>
      <c r="B205" s="136">
        <v>913</v>
      </c>
      <c r="C205" s="44">
        <v>913</v>
      </c>
      <c r="D205" s="44"/>
      <c r="E205" s="44"/>
      <c r="F205" s="84" t="s">
        <v>163</v>
      </c>
      <c r="G205" s="79">
        <f>G206+G207</f>
        <v>1549.8000000000002</v>
      </c>
      <c r="H205" s="79">
        <f aca="true" t="shared" si="48" ref="H205:AB205">H206+H207</f>
        <v>1967.4</v>
      </c>
      <c r="I205" s="165">
        <f t="shared" si="48"/>
        <v>1651.7</v>
      </c>
      <c r="J205" s="165">
        <f t="shared" si="48"/>
        <v>32.7</v>
      </c>
      <c r="K205" s="165">
        <f t="shared" si="48"/>
        <v>283</v>
      </c>
      <c r="L205" s="165">
        <f t="shared" si="48"/>
        <v>0</v>
      </c>
      <c r="M205" s="165">
        <f t="shared" si="48"/>
        <v>0</v>
      </c>
      <c r="N205" s="165">
        <f t="shared" si="48"/>
        <v>0</v>
      </c>
      <c r="O205" s="165">
        <f t="shared" si="48"/>
        <v>0</v>
      </c>
      <c r="P205" s="165">
        <f t="shared" si="48"/>
        <v>0</v>
      </c>
      <c r="Q205" s="165">
        <f t="shared" si="48"/>
        <v>0</v>
      </c>
      <c r="R205" s="165">
        <f t="shared" si="48"/>
        <v>0</v>
      </c>
      <c r="S205" s="165">
        <f t="shared" si="48"/>
        <v>0</v>
      </c>
      <c r="T205" s="165">
        <f t="shared" si="48"/>
        <v>0</v>
      </c>
      <c r="U205" s="165" t="e">
        <f t="shared" si="48"/>
        <v>#REF!</v>
      </c>
      <c r="V205" s="165">
        <f t="shared" si="48"/>
        <v>0</v>
      </c>
      <c r="W205" s="165">
        <f t="shared" si="48"/>
        <v>0</v>
      </c>
      <c r="X205" s="165">
        <f t="shared" si="48"/>
        <v>0</v>
      </c>
      <c r="Y205" s="165">
        <f t="shared" si="48"/>
        <v>0</v>
      </c>
      <c r="Z205" s="165">
        <f t="shared" si="48"/>
        <v>0</v>
      </c>
      <c r="AA205" s="165">
        <f t="shared" si="48"/>
        <v>0</v>
      </c>
      <c r="AB205" s="165">
        <f t="shared" si="48"/>
        <v>0</v>
      </c>
      <c r="AC205" s="4">
        <f t="shared" si="47"/>
        <v>1967.4</v>
      </c>
      <c r="AD205" s="4">
        <f t="shared" si="46"/>
        <v>0</v>
      </c>
    </row>
    <row r="206" spans="1:30" ht="15">
      <c r="A206" s="137" t="e">
        <f t="shared" si="35"/>
        <v>#REF!</v>
      </c>
      <c r="B206" s="136">
        <v>913</v>
      </c>
      <c r="C206" s="27" t="s">
        <v>69</v>
      </c>
      <c r="D206" s="27" t="s">
        <v>15</v>
      </c>
      <c r="E206" s="27">
        <v>500</v>
      </c>
      <c r="F206" s="85" t="s">
        <v>160</v>
      </c>
      <c r="G206" s="70">
        <v>743.2</v>
      </c>
      <c r="H206" s="100">
        <v>916.5</v>
      </c>
      <c r="I206" s="100">
        <v>600.8</v>
      </c>
      <c r="J206" s="100">
        <v>32.7</v>
      </c>
      <c r="K206" s="100">
        <v>283</v>
      </c>
      <c r="L206" s="100">
        <v>0</v>
      </c>
      <c r="M206" s="100">
        <v>0</v>
      </c>
      <c r="N206" s="100"/>
      <c r="O206" s="100"/>
      <c r="P206" s="100"/>
      <c r="Q206" s="100"/>
      <c r="R206" s="100"/>
      <c r="S206" s="4"/>
      <c r="T206" s="4"/>
      <c r="U206" s="148" t="e">
        <f>#REF!+#REF!+#REF!+#REF!+#REF!+#REF!+#REF!+#REF!+#REF!+#REF!</f>
        <v>#REF!</v>
      </c>
      <c r="V206" s="4"/>
      <c r="W206" s="4"/>
      <c r="X206" s="4"/>
      <c r="Y206" s="4"/>
      <c r="Z206" s="4"/>
      <c r="AA206" s="4"/>
      <c r="AB206" s="4"/>
      <c r="AC206" s="4">
        <f t="shared" si="47"/>
        <v>916.5</v>
      </c>
      <c r="AD206" s="4">
        <f t="shared" si="46"/>
        <v>0</v>
      </c>
    </row>
    <row r="207" spans="1:30" ht="15">
      <c r="A207" s="137" t="e">
        <f aca="true" t="shared" si="49" ref="A207:A233">A206+1</f>
        <v>#REF!</v>
      </c>
      <c r="B207" s="136">
        <v>913</v>
      </c>
      <c r="C207" s="27" t="s">
        <v>69</v>
      </c>
      <c r="D207" s="27" t="s">
        <v>164</v>
      </c>
      <c r="E207" s="27">
        <v>500</v>
      </c>
      <c r="F207" s="85" t="s">
        <v>347</v>
      </c>
      <c r="G207" s="70">
        <v>806.6</v>
      </c>
      <c r="H207" s="100">
        <v>1050.9</v>
      </c>
      <c r="I207" s="100">
        <v>1050.9</v>
      </c>
      <c r="J207" s="100"/>
      <c r="K207" s="100"/>
      <c r="L207" s="100"/>
      <c r="M207" s="100"/>
      <c r="N207" s="100"/>
      <c r="O207" s="100"/>
      <c r="P207" s="100"/>
      <c r="Q207" s="100"/>
      <c r="R207" s="100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>
        <f t="shared" si="47"/>
        <v>1050.9</v>
      </c>
      <c r="AD207" s="4">
        <f t="shared" si="46"/>
        <v>0</v>
      </c>
    </row>
    <row r="208" spans="1:30" ht="18.75">
      <c r="A208" s="137" t="e">
        <f t="shared" si="49"/>
        <v>#REF!</v>
      </c>
      <c r="B208" s="136"/>
      <c r="C208" s="30"/>
      <c r="D208" s="30"/>
      <c r="E208" s="30"/>
      <c r="F208" s="84" t="s">
        <v>166</v>
      </c>
      <c r="G208" s="79">
        <f>G209+G211+G212+G213+G214+G215+G216+G217+G218+G219+G220+G221+G222+G223+G224+G225+G226+G227+G210</f>
        <v>0</v>
      </c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21"/>
      <c r="T208" s="159"/>
      <c r="U208" s="148" t="e">
        <f>#REF!+#REF!+#REF!+#REF!+#REF!+#REF!+#REF!+#REF!+#REF!+#REF!</f>
        <v>#REF!</v>
      </c>
      <c r="V208" s="4"/>
      <c r="W208" s="4"/>
      <c r="X208" s="4"/>
      <c r="Y208" s="4"/>
      <c r="Z208" s="4"/>
      <c r="AA208" s="4"/>
      <c r="AB208" s="4"/>
      <c r="AC208" s="4">
        <f t="shared" si="47"/>
        <v>0</v>
      </c>
      <c r="AD208" s="4">
        <f t="shared" si="46"/>
        <v>0</v>
      </c>
    </row>
    <row r="209" spans="1:30" ht="15">
      <c r="A209" s="137" t="e">
        <f t="shared" si="49"/>
        <v>#REF!</v>
      </c>
      <c r="B209" s="136"/>
      <c r="C209" s="27"/>
      <c r="D209" s="27"/>
      <c r="E209" s="27"/>
      <c r="F209" s="37"/>
      <c r="G209" s="7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>
        <f aca="true" t="shared" si="50" ref="AC209:AC232">SUM(I209:AB209)</f>
        <v>0</v>
      </c>
      <c r="AD209" s="4">
        <f t="shared" si="46"/>
        <v>0</v>
      </c>
    </row>
    <row r="210" spans="1:30" ht="15">
      <c r="A210" s="137" t="e">
        <f t="shared" si="49"/>
        <v>#REF!</v>
      </c>
      <c r="B210" s="136"/>
      <c r="C210" s="27"/>
      <c r="D210" s="27"/>
      <c r="E210" s="27"/>
      <c r="F210" s="37"/>
      <c r="G210" s="7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>
        <f t="shared" si="50"/>
        <v>0</v>
      </c>
      <c r="AD210" s="4">
        <f t="shared" si="46"/>
        <v>0</v>
      </c>
    </row>
    <row r="211" spans="1:30" ht="15">
      <c r="A211" s="137" t="e">
        <f t="shared" si="49"/>
        <v>#REF!</v>
      </c>
      <c r="B211" s="136"/>
      <c r="C211" s="27"/>
      <c r="D211" s="27"/>
      <c r="E211" s="27"/>
      <c r="F211" s="37"/>
      <c r="G211" s="7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>
        <f t="shared" si="50"/>
        <v>0</v>
      </c>
      <c r="AD211" s="4">
        <f t="shared" si="46"/>
        <v>0</v>
      </c>
    </row>
    <row r="212" spans="1:30" ht="15">
      <c r="A212" s="137" t="e">
        <f t="shared" si="49"/>
        <v>#REF!</v>
      </c>
      <c r="B212" s="136"/>
      <c r="C212" s="27"/>
      <c r="D212" s="27"/>
      <c r="E212" s="27"/>
      <c r="F212" s="37"/>
      <c r="G212" s="7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>
        <f t="shared" si="50"/>
        <v>0</v>
      </c>
      <c r="AD212" s="4">
        <f t="shared" si="46"/>
        <v>0</v>
      </c>
    </row>
    <row r="213" spans="1:30" ht="15">
      <c r="A213" s="137" t="e">
        <f t="shared" si="49"/>
        <v>#REF!</v>
      </c>
      <c r="B213" s="136"/>
      <c r="C213" s="27"/>
      <c r="D213" s="27"/>
      <c r="E213" s="27"/>
      <c r="F213" s="37"/>
      <c r="G213" s="7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>
        <f t="shared" si="50"/>
        <v>0</v>
      </c>
      <c r="AD213" s="4">
        <f t="shared" si="46"/>
        <v>0</v>
      </c>
    </row>
    <row r="214" spans="1:30" ht="15">
      <c r="A214" s="137" t="e">
        <f t="shared" si="49"/>
        <v>#REF!</v>
      </c>
      <c r="B214" s="136"/>
      <c r="C214" s="27"/>
      <c r="D214" s="27"/>
      <c r="E214" s="27"/>
      <c r="F214" s="37"/>
      <c r="G214" s="7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>
        <f t="shared" si="50"/>
        <v>0</v>
      </c>
      <c r="AD214" s="4">
        <f t="shared" si="46"/>
        <v>0</v>
      </c>
    </row>
    <row r="215" spans="1:30" ht="26.25" customHeight="1">
      <c r="A215" s="137" t="e">
        <f t="shared" si="49"/>
        <v>#REF!</v>
      </c>
      <c r="B215" s="136"/>
      <c r="C215" s="27"/>
      <c r="D215" s="27"/>
      <c r="E215" s="27"/>
      <c r="F215" s="37"/>
      <c r="G215" s="7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>
        <f t="shared" si="50"/>
        <v>0</v>
      </c>
      <c r="AD215" s="4">
        <f t="shared" si="46"/>
        <v>0</v>
      </c>
    </row>
    <row r="216" spans="1:30" ht="15">
      <c r="A216" s="137" t="e">
        <f t="shared" si="49"/>
        <v>#REF!</v>
      </c>
      <c r="B216" s="136"/>
      <c r="C216" s="27"/>
      <c r="D216" s="27"/>
      <c r="E216" s="27"/>
      <c r="F216" s="37"/>
      <c r="G216" s="7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>
        <f t="shared" si="50"/>
        <v>0</v>
      </c>
      <c r="AD216" s="4">
        <f t="shared" si="46"/>
        <v>0</v>
      </c>
    </row>
    <row r="217" spans="1:30" ht="15">
      <c r="A217" s="137" t="e">
        <f t="shared" si="49"/>
        <v>#REF!</v>
      </c>
      <c r="B217" s="136"/>
      <c r="C217" s="27"/>
      <c r="D217" s="27"/>
      <c r="E217" s="27"/>
      <c r="F217" s="37"/>
      <c r="G217" s="7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>
        <f t="shared" si="50"/>
        <v>0</v>
      </c>
      <c r="AD217" s="4">
        <f t="shared" si="46"/>
        <v>0</v>
      </c>
    </row>
    <row r="218" spans="1:30" ht="15">
      <c r="A218" s="137" t="e">
        <f t="shared" si="49"/>
        <v>#REF!</v>
      </c>
      <c r="B218" s="136"/>
      <c r="C218" s="27"/>
      <c r="D218" s="27"/>
      <c r="E218" s="27"/>
      <c r="F218" s="37"/>
      <c r="G218" s="7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>
        <f t="shared" si="50"/>
        <v>0</v>
      </c>
      <c r="AD218" s="4">
        <f t="shared" si="46"/>
        <v>0</v>
      </c>
    </row>
    <row r="219" spans="1:30" ht="24" customHeight="1">
      <c r="A219" s="137" t="e">
        <f t="shared" si="49"/>
        <v>#REF!</v>
      </c>
      <c r="B219" s="136"/>
      <c r="C219" s="27"/>
      <c r="D219" s="27"/>
      <c r="E219" s="27"/>
      <c r="F219" s="37"/>
      <c r="G219" s="7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>
        <f t="shared" si="50"/>
        <v>0</v>
      </c>
      <c r="AD219" s="4">
        <f t="shared" si="46"/>
        <v>0</v>
      </c>
    </row>
    <row r="220" spans="1:30" ht="15">
      <c r="A220" s="137" t="e">
        <f t="shared" si="49"/>
        <v>#REF!</v>
      </c>
      <c r="B220" s="136"/>
      <c r="C220" s="27"/>
      <c r="D220" s="27"/>
      <c r="E220" s="27"/>
      <c r="F220" s="37"/>
      <c r="G220" s="7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>
        <f t="shared" si="50"/>
        <v>0</v>
      </c>
      <c r="AD220" s="4">
        <f t="shared" si="46"/>
        <v>0</v>
      </c>
    </row>
    <row r="221" spans="1:30" ht="15">
      <c r="A221" s="137" t="e">
        <f t="shared" si="49"/>
        <v>#REF!</v>
      </c>
      <c r="B221" s="136"/>
      <c r="C221" s="27"/>
      <c r="D221" s="27"/>
      <c r="E221" s="27"/>
      <c r="F221" s="37"/>
      <c r="G221" s="7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4"/>
      <c r="T221" s="4"/>
      <c r="U221" s="4"/>
      <c r="V221" s="4"/>
      <c r="W221" s="4"/>
      <c r="X221" s="4"/>
      <c r="Y221" s="4"/>
      <c r="Z221" s="4"/>
      <c r="AA221" s="2"/>
      <c r="AB221" s="2"/>
      <c r="AC221" s="4">
        <f t="shared" si="50"/>
        <v>0</v>
      </c>
      <c r="AD221" s="4">
        <f t="shared" si="46"/>
        <v>0</v>
      </c>
    </row>
    <row r="222" spans="1:30" ht="15">
      <c r="A222" s="137" t="e">
        <f t="shared" si="49"/>
        <v>#REF!</v>
      </c>
      <c r="B222" s="136"/>
      <c r="C222" s="27"/>
      <c r="D222" s="27"/>
      <c r="E222" s="27"/>
      <c r="F222" s="37"/>
      <c r="G222" s="7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4"/>
      <c r="T222" s="4"/>
      <c r="U222" s="4"/>
      <c r="V222" s="4"/>
      <c r="W222" s="4"/>
      <c r="X222" s="4"/>
      <c r="Y222" s="4"/>
      <c r="Z222" s="4"/>
      <c r="AA222" s="2"/>
      <c r="AB222" s="2"/>
      <c r="AC222" s="4">
        <f t="shared" si="50"/>
        <v>0</v>
      </c>
      <c r="AD222" s="4">
        <f t="shared" si="46"/>
        <v>0</v>
      </c>
    </row>
    <row r="223" spans="1:30" ht="15">
      <c r="A223" s="137" t="e">
        <f t="shared" si="49"/>
        <v>#REF!</v>
      </c>
      <c r="B223" s="136"/>
      <c r="C223" s="27"/>
      <c r="D223" s="27"/>
      <c r="E223" s="27"/>
      <c r="F223" s="37"/>
      <c r="G223" s="7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4"/>
      <c r="T223" s="4"/>
      <c r="U223" s="4"/>
      <c r="V223" s="4"/>
      <c r="W223" s="4"/>
      <c r="X223" s="4"/>
      <c r="Y223" s="4"/>
      <c r="Z223" s="4"/>
      <c r="AA223" s="2"/>
      <c r="AB223" s="2"/>
      <c r="AC223" s="4">
        <f t="shared" si="50"/>
        <v>0</v>
      </c>
      <c r="AD223" s="4">
        <f t="shared" si="46"/>
        <v>0</v>
      </c>
    </row>
    <row r="224" spans="1:30" ht="15">
      <c r="A224" s="137" t="e">
        <f t="shared" si="49"/>
        <v>#REF!</v>
      </c>
      <c r="B224" s="136"/>
      <c r="C224" s="27"/>
      <c r="D224" s="27"/>
      <c r="E224" s="27"/>
      <c r="F224" s="37"/>
      <c r="G224" s="7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4"/>
      <c r="T224" s="4"/>
      <c r="U224" s="4"/>
      <c r="V224" s="4"/>
      <c r="W224" s="4"/>
      <c r="X224" s="4"/>
      <c r="Y224" s="4"/>
      <c r="Z224" s="4"/>
      <c r="AA224" s="2"/>
      <c r="AB224" s="2"/>
      <c r="AC224" s="4">
        <f t="shared" si="50"/>
        <v>0</v>
      </c>
      <c r="AD224" s="4">
        <f t="shared" si="46"/>
        <v>0</v>
      </c>
    </row>
    <row r="225" spans="1:30" ht="15">
      <c r="A225" s="137" t="e">
        <f t="shared" si="49"/>
        <v>#REF!</v>
      </c>
      <c r="B225" s="136"/>
      <c r="C225" s="27"/>
      <c r="D225" s="27"/>
      <c r="E225" s="27"/>
      <c r="F225" s="37"/>
      <c r="G225" s="7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4"/>
      <c r="T225" s="4"/>
      <c r="U225" s="4"/>
      <c r="V225" s="4"/>
      <c r="W225" s="4"/>
      <c r="X225" s="4"/>
      <c r="Y225" s="4"/>
      <c r="Z225" s="4"/>
      <c r="AA225" s="2"/>
      <c r="AB225" s="2"/>
      <c r="AC225" s="4">
        <f t="shared" si="50"/>
        <v>0</v>
      </c>
      <c r="AD225" s="4">
        <f t="shared" si="46"/>
        <v>0</v>
      </c>
    </row>
    <row r="226" spans="1:30" ht="15">
      <c r="A226" s="137" t="e">
        <f t="shared" si="49"/>
        <v>#REF!</v>
      </c>
      <c r="B226" s="136"/>
      <c r="C226" s="27"/>
      <c r="D226" s="27"/>
      <c r="E226" s="27"/>
      <c r="F226" s="37"/>
      <c r="G226" s="7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4"/>
      <c r="T226" s="4"/>
      <c r="U226" s="4"/>
      <c r="V226" s="4"/>
      <c r="W226" s="4"/>
      <c r="X226" s="4"/>
      <c r="Y226" s="4"/>
      <c r="Z226" s="4"/>
      <c r="AA226" s="2"/>
      <c r="AB226" s="2"/>
      <c r="AC226" s="4">
        <f t="shared" si="50"/>
        <v>0</v>
      </c>
      <c r="AD226" s="4">
        <f t="shared" si="46"/>
        <v>0</v>
      </c>
    </row>
    <row r="227" spans="1:30" ht="15">
      <c r="A227" s="137" t="e">
        <f t="shared" si="49"/>
        <v>#REF!</v>
      </c>
      <c r="B227" s="136"/>
      <c r="C227" s="27"/>
      <c r="D227" s="27"/>
      <c r="E227" s="27"/>
      <c r="F227" s="37"/>
      <c r="G227" s="7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4"/>
      <c r="T227" s="4"/>
      <c r="U227" s="4"/>
      <c r="V227" s="4"/>
      <c r="W227" s="4"/>
      <c r="X227" s="4"/>
      <c r="Y227" s="4"/>
      <c r="Z227" s="4"/>
      <c r="AA227" s="2"/>
      <c r="AB227" s="2"/>
      <c r="AC227" s="4">
        <f t="shared" si="50"/>
        <v>0</v>
      </c>
      <c r="AD227" s="4">
        <f t="shared" si="46"/>
        <v>0</v>
      </c>
    </row>
    <row r="228" spans="1:30" ht="15">
      <c r="A228" s="137" t="e">
        <f t="shared" si="49"/>
        <v>#REF!</v>
      </c>
      <c r="B228" s="136"/>
      <c r="C228" s="27"/>
      <c r="D228" s="27"/>
      <c r="E228" s="27"/>
      <c r="F228" s="37"/>
      <c r="G228" s="7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4"/>
      <c r="T228" s="4"/>
      <c r="U228" s="4"/>
      <c r="V228" s="4"/>
      <c r="W228" s="4"/>
      <c r="X228" s="4"/>
      <c r="Y228" s="4"/>
      <c r="Z228" s="4"/>
      <c r="AA228" s="2"/>
      <c r="AB228" s="2"/>
      <c r="AC228" s="4">
        <f t="shared" si="50"/>
        <v>0</v>
      </c>
      <c r="AD228" s="4">
        <f t="shared" si="46"/>
        <v>0</v>
      </c>
    </row>
    <row r="229" spans="1:30" ht="15">
      <c r="A229" s="137" t="e">
        <f t="shared" si="49"/>
        <v>#REF!</v>
      </c>
      <c r="B229" s="136"/>
      <c r="C229" s="27"/>
      <c r="D229" s="27"/>
      <c r="E229" s="27"/>
      <c r="F229" s="37"/>
      <c r="G229" s="7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4"/>
      <c r="T229" s="4"/>
      <c r="U229" s="4"/>
      <c r="V229" s="4"/>
      <c r="W229" s="4"/>
      <c r="X229" s="4"/>
      <c r="Y229" s="4"/>
      <c r="Z229" s="4"/>
      <c r="AA229" s="2"/>
      <c r="AB229" s="2"/>
      <c r="AC229" s="4">
        <f t="shared" si="50"/>
        <v>0</v>
      </c>
      <c r="AD229" s="4">
        <f t="shared" si="46"/>
        <v>0</v>
      </c>
    </row>
    <row r="230" spans="1:30" ht="15">
      <c r="A230" s="137" t="e">
        <f t="shared" si="49"/>
        <v>#REF!</v>
      </c>
      <c r="B230" s="136"/>
      <c r="C230" s="27"/>
      <c r="D230" s="27"/>
      <c r="E230" s="27"/>
      <c r="F230" s="37"/>
      <c r="G230" s="7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4"/>
      <c r="T230" s="4"/>
      <c r="U230" s="4"/>
      <c r="V230" s="4"/>
      <c r="W230" s="4"/>
      <c r="X230" s="4"/>
      <c r="Y230" s="4"/>
      <c r="Z230" s="4"/>
      <c r="AA230" s="2"/>
      <c r="AB230" s="2"/>
      <c r="AC230" s="4">
        <f t="shared" si="50"/>
        <v>0</v>
      </c>
      <c r="AD230" s="4">
        <f t="shared" si="46"/>
        <v>0</v>
      </c>
    </row>
    <row r="231" spans="1:30" ht="15">
      <c r="A231" s="137" t="e">
        <f t="shared" si="49"/>
        <v>#REF!</v>
      </c>
      <c r="B231" s="136"/>
      <c r="C231" s="27"/>
      <c r="D231" s="27"/>
      <c r="E231" s="27"/>
      <c r="F231" s="37"/>
      <c r="G231" s="7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4"/>
      <c r="T231" s="4"/>
      <c r="U231" s="4"/>
      <c r="V231" s="4"/>
      <c r="W231" s="4"/>
      <c r="X231" s="4"/>
      <c r="Y231" s="4"/>
      <c r="Z231" s="4"/>
      <c r="AA231" s="2"/>
      <c r="AB231" s="2"/>
      <c r="AC231" s="4">
        <f t="shared" si="50"/>
        <v>0</v>
      </c>
      <c r="AD231" s="4">
        <f t="shared" si="46"/>
        <v>0</v>
      </c>
    </row>
    <row r="232" spans="1:30" ht="15">
      <c r="A232" s="137" t="e">
        <f t="shared" si="49"/>
        <v>#REF!</v>
      </c>
      <c r="B232" s="136"/>
      <c r="C232" s="27"/>
      <c r="D232" s="27"/>
      <c r="E232" s="27"/>
      <c r="F232" s="37"/>
      <c r="G232" s="7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4"/>
      <c r="T232" s="4"/>
      <c r="U232" s="4"/>
      <c r="V232" s="4"/>
      <c r="W232" s="4"/>
      <c r="X232" s="4"/>
      <c r="Y232" s="4"/>
      <c r="Z232" s="4"/>
      <c r="AA232" s="2"/>
      <c r="AB232" s="2"/>
      <c r="AC232" s="4">
        <f t="shared" si="50"/>
        <v>0</v>
      </c>
      <c r="AD232" s="4">
        <f t="shared" si="46"/>
        <v>0</v>
      </c>
    </row>
    <row r="233" spans="1:30" ht="18.75">
      <c r="A233" s="137" t="e">
        <f t="shared" si="49"/>
        <v>#REF!</v>
      </c>
      <c r="B233" s="136"/>
      <c r="C233" s="27"/>
      <c r="D233" s="27"/>
      <c r="E233" s="27"/>
      <c r="F233" s="89" t="s">
        <v>170</v>
      </c>
      <c r="G233" s="81">
        <f aca="true" t="shared" si="51" ref="G233:AD233">G205+G199+G6+G78+G81+G99+G130+G172</f>
        <v>1807297.5999999999</v>
      </c>
      <c r="H233" s="81">
        <f t="shared" si="51"/>
        <v>1943633</v>
      </c>
      <c r="I233" s="81">
        <f t="shared" si="51"/>
        <v>436632.19999999995</v>
      </c>
      <c r="J233" s="81">
        <f t="shared" si="51"/>
        <v>38268.3</v>
      </c>
      <c r="K233" s="81">
        <f t="shared" si="51"/>
        <v>149969.4</v>
      </c>
      <c r="L233" s="81">
        <f t="shared" si="51"/>
        <v>5600</v>
      </c>
      <c r="M233" s="81">
        <f t="shared" si="51"/>
        <v>31863.899999999998</v>
      </c>
      <c r="N233" s="81">
        <f t="shared" si="51"/>
        <v>228861.3</v>
      </c>
      <c r="O233" s="81">
        <f t="shared" si="51"/>
        <v>55531.6</v>
      </c>
      <c r="P233" s="81">
        <f t="shared" si="51"/>
        <v>59033.5</v>
      </c>
      <c r="Q233" s="81">
        <f t="shared" si="51"/>
        <v>6197.6</v>
      </c>
      <c r="R233" s="81">
        <f t="shared" si="51"/>
        <v>20885.8</v>
      </c>
      <c r="S233" s="81">
        <f t="shared" si="51"/>
        <v>0</v>
      </c>
      <c r="T233" s="81">
        <f t="shared" si="51"/>
        <v>0</v>
      </c>
      <c r="U233" s="81" t="e">
        <f t="shared" si="51"/>
        <v>#REF!</v>
      </c>
      <c r="V233" s="81">
        <f t="shared" si="51"/>
        <v>0</v>
      </c>
      <c r="W233" s="81">
        <f t="shared" si="51"/>
        <v>137772</v>
      </c>
      <c r="X233" s="81">
        <f t="shared" si="51"/>
        <v>95330.90000000001</v>
      </c>
      <c r="Y233" s="81">
        <f t="shared" si="51"/>
        <v>18098.2</v>
      </c>
      <c r="Z233" s="81">
        <f t="shared" si="51"/>
        <v>0</v>
      </c>
      <c r="AA233" s="81">
        <f t="shared" si="51"/>
        <v>62548.40000000001</v>
      </c>
      <c r="AB233" s="81">
        <f t="shared" si="51"/>
        <v>597039.9</v>
      </c>
      <c r="AC233" s="81">
        <f t="shared" si="51"/>
        <v>1943632.9999999998</v>
      </c>
      <c r="AD233" s="81">
        <f t="shared" si="51"/>
        <v>0</v>
      </c>
    </row>
    <row r="237" ht="15">
      <c r="S237" s="22"/>
    </row>
  </sheetData>
  <sheetProtection/>
  <mergeCells count="25">
    <mergeCell ref="T3:T4"/>
    <mergeCell ref="F3:F5"/>
    <mergeCell ref="G184:G187"/>
    <mergeCell ref="G189:G190"/>
    <mergeCell ref="G3:G5"/>
    <mergeCell ref="H3:H5"/>
    <mergeCell ref="G164:G166"/>
    <mergeCell ref="AC3:AC5"/>
    <mergeCell ref="AD3:AD5"/>
    <mergeCell ref="W3:W5"/>
    <mergeCell ref="X3:X5"/>
    <mergeCell ref="Y3:Y5"/>
    <mergeCell ref="Z3:Z5"/>
    <mergeCell ref="AA3:AA5"/>
    <mergeCell ref="AB3:AB5"/>
    <mergeCell ref="C1:S1"/>
    <mergeCell ref="B3:B5"/>
    <mergeCell ref="A3:A5"/>
    <mergeCell ref="I3:M4"/>
    <mergeCell ref="N4:R4"/>
    <mergeCell ref="N3:S3"/>
    <mergeCell ref="S4:S5"/>
    <mergeCell ref="C3:C5"/>
    <mergeCell ref="D3:D5"/>
    <mergeCell ref="E3:E5"/>
  </mergeCells>
  <printOptions/>
  <pageMargins left="0.2755905511811024" right="0.1968503937007874" top="0.31496062992125984" bottom="0.31496062992125984" header="0.31496062992125984" footer="0.31496062992125984"/>
  <pageSetup fitToHeight="4" fitToWidth="1" horizontalDpi="600" verticalDpi="600" orientation="landscape" paperSize="8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60"/>
  <sheetViews>
    <sheetView zoomScale="106" zoomScaleNormal="106" zoomScalePageLayoutView="0" workbookViewId="0" topLeftCell="A1">
      <pane xSplit="12" ySplit="4" topLeftCell="M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12" sqref="E12"/>
    </sheetView>
  </sheetViews>
  <sheetFormatPr defaultColWidth="9.140625" defaultRowHeight="15"/>
  <cols>
    <col min="1" max="1" width="9.140625" style="172" customWidth="1"/>
    <col min="2" max="2" width="11.57421875" style="172" bestFit="1" customWidth="1"/>
    <col min="3" max="3" width="10.421875" style="172" customWidth="1"/>
    <col min="4" max="4" width="9.140625" style="172" customWidth="1"/>
    <col min="5" max="5" width="47.140625" style="16" customWidth="1"/>
    <col min="6" max="6" width="13.140625" style="1" customWidth="1"/>
    <col min="7" max="11" width="11.8515625" style="1" customWidth="1"/>
    <col min="12" max="12" width="14.140625" style="1" customWidth="1"/>
    <col min="13" max="17" width="11.8515625" style="1" customWidth="1"/>
    <col min="18" max="16384" width="9.140625" style="1" customWidth="1"/>
  </cols>
  <sheetData>
    <row r="1" spans="2:12" ht="18.75"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3" spans="1:17" ht="15" customHeight="1">
      <c r="A3" s="168"/>
      <c r="B3" s="292" t="s">
        <v>1</v>
      </c>
      <c r="C3" s="292" t="s">
        <v>2</v>
      </c>
      <c r="D3" s="292" t="s">
        <v>3</v>
      </c>
      <c r="E3" s="294" t="s">
        <v>4</v>
      </c>
      <c r="F3" s="292" t="s">
        <v>5</v>
      </c>
      <c r="G3" s="289" t="s">
        <v>7</v>
      </c>
      <c r="H3" s="290"/>
      <c r="I3" s="290"/>
      <c r="J3" s="290"/>
      <c r="K3" s="291"/>
      <c r="L3" s="268" t="s">
        <v>6</v>
      </c>
      <c r="M3" s="289" t="s">
        <v>7</v>
      </c>
      <c r="N3" s="290"/>
      <c r="O3" s="290"/>
      <c r="P3" s="290"/>
      <c r="Q3" s="291"/>
    </row>
    <row r="4" spans="1:17" ht="15">
      <c r="A4" s="168"/>
      <c r="B4" s="293"/>
      <c r="C4" s="293"/>
      <c r="D4" s="293"/>
      <c r="E4" s="295"/>
      <c r="F4" s="293"/>
      <c r="G4" s="23" t="s">
        <v>172</v>
      </c>
      <c r="H4" s="23" t="s">
        <v>173</v>
      </c>
      <c r="I4" s="167" t="s">
        <v>332</v>
      </c>
      <c r="J4" s="23" t="s">
        <v>174</v>
      </c>
      <c r="K4" s="23" t="s">
        <v>175</v>
      </c>
      <c r="L4" s="270"/>
      <c r="M4" s="23" t="s">
        <v>172</v>
      </c>
      <c r="N4" s="23" t="s">
        <v>173</v>
      </c>
      <c r="O4" s="167" t="s">
        <v>332</v>
      </c>
      <c r="P4" s="23" t="s">
        <v>174</v>
      </c>
      <c r="Q4" s="23" t="s">
        <v>175</v>
      </c>
    </row>
    <row r="5" spans="1:17" ht="15">
      <c r="A5" s="168">
        <v>901</v>
      </c>
      <c r="B5" s="168" t="s">
        <v>11</v>
      </c>
      <c r="C5" s="168" t="s">
        <v>12</v>
      </c>
      <c r="D5" s="169">
        <v>500</v>
      </c>
      <c r="E5" s="13" t="s">
        <v>13</v>
      </c>
      <c r="F5" s="4">
        <v>1648.8</v>
      </c>
      <c r="G5" s="4">
        <v>1306.5</v>
      </c>
      <c r="H5" s="4"/>
      <c r="I5" s="4"/>
      <c r="J5" s="4"/>
      <c r="K5" s="4"/>
      <c r="L5" s="2">
        <v>0</v>
      </c>
      <c r="M5" s="4"/>
      <c r="N5" s="4"/>
      <c r="O5" s="4"/>
      <c r="P5" s="4"/>
      <c r="Q5" s="4"/>
    </row>
    <row r="6" spans="1:17" ht="15">
      <c r="A6" s="168" t="s">
        <v>407</v>
      </c>
      <c r="B6" s="168" t="s">
        <v>14</v>
      </c>
      <c r="C6" s="168" t="s">
        <v>15</v>
      </c>
      <c r="D6" s="169">
        <v>500</v>
      </c>
      <c r="E6" s="13" t="s">
        <v>8</v>
      </c>
      <c r="F6" s="4">
        <v>61490.5</v>
      </c>
      <c r="G6" s="4">
        <v>35680.9</v>
      </c>
      <c r="H6" s="4">
        <v>1339.8</v>
      </c>
      <c r="I6" s="4"/>
      <c r="J6" s="4">
        <v>4366</v>
      </c>
      <c r="K6" s="4">
        <v>665.4</v>
      </c>
      <c r="L6" s="173"/>
      <c r="M6" s="174"/>
      <c r="N6" s="174"/>
      <c r="O6" s="174"/>
      <c r="P6" s="174"/>
      <c r="Q6" s="174"/>
    </row>
    <row r="7" spans="1:17" ht="15">
      <c r="A7" s="168" t="s">
        <v>407</v>
      </c>
      <c r="B7" s="168" t="s">
        <v>14</v>
      </c>
      <c r="C7" s="168" t="s">
        <v>16</v>
      </c>
      <c r="D7" s="169">
        <v>500</v>
      </c>
      <c r="E7" s="13" t="s">
        <v>17</v>
      </c>
      <c r="F7" s="4">
        <v>0</v>
      </c>
      <c r="G7" s="4"/>
      <c r="H7" s="4"/>
      <c r="I7" s="4"/>
      <c r="J7" s="4"/>
      <c r="K7" s="4"/>
      <c r="L7" s="173"/>
      <c r="M7" s="174"/>
      <c r="N7" s="174"/>
      <c r="O7" s="174"/>
      <c r="P7" s="174"/>
      <c r="Q7" s="174"/>
    </row>
    <row r="8" spans="1:17" ht="15">
      <c r="A8" s="168" t="s">
        <v>407</v>
      </c>
      <c r="B8" s="168" t="s">
        <v>21</v>
      </c>
      <c r="C8" s="168" t="s">
        <v>22</v>
      </c>
      <c r="D8" s="168" t="s">
        <v>23</v>
      </c>
      <c r="E8" s="13" t="s">
        <v>171</v>
      </c>
      <c r="F8" s="4">
        <v>6148.4</v>
      </c>
      <c r="G8" s="4">
        <v>3721.4</v>
      </c>
      <c r="H8" s="4">
        <v>316.1</v>
      </c>
      <c r="I8" s="4"/>
      <c r="J8" s="4">
        <v>0</v>
      </c>
      <c r="K8" s="4">
        <v>0</v>
      </c>
      <c r="L8" s="173"/>
      <c r="M8" s="174"/>
      <c r="N8" s="174"/>
      <c r="O8" s="174"/>
      <c r="P8" s="174"/>
      <c r="Q8" s="174"/>
    </row>
    <row r="9" spans="1:17" ht="15">
      <c r="A9" s="168" t="s">
        <v>407</v>
      </c>
      <c r="B9" s="168" t="s">
        <v>31</v>
      </c>
      <c r="C9" s="168" t="s">
        <v>33</v>
      </c>
      <c r="D9" s="168" t="s">
        <v>23</v>
      </c>
      <c r="E9" s="13" t="s">
        <v>34</v>
      </c>
      <c r="F9" s="4">
        <v>9552.4</v>
      </c>
      <c r="G9" s="4">
        <v>5373.2</v>
      </c>
      <c r="H9" s="4">
        <v>356.4</v>
      </c>
      <c r="I9" s="4"/>
      <c r="J9" s="4">
        <v>0</v>
      </c>
      <c r="K9" s="4">
        <v>754.4</v>
      </c>
      <c r="L9" s="173"/>
      <c r="M9" s="174"/>
      <c r="N9" s="174"/>
      <c r="O9" s="174"/>
      <c r="P9" s="174"/>
      <c r="Q9" s="174"/>
    </row>
    <row r="10" spans="1:17" ht="15">
      <c r="A10" s="168" t="s">
        <v>407</v>
      </c>
      <c r="B10" s="168" t="s">
        <v>49</v>
      </c>
      <c r="C10" s="168" t="s">
        <v>50</v>
      </c>
      <c r="D10" s="168" t="s">
        <v>23</v>
      </c>
      <c r="E10" s="13" t="s">
        <v>51</v>
      </c>
      <c r="F10" s="4">
        <f>F11+F12</f>
        <v>30876.5</v>
      </c>
      <c r="G10" s="4"/>
      <c r="H10" s="4"/>
      <c r="I10" s="4"/>
      <c r="J10" s="4"/>
      <c r="K10" s="4"/>
      <c r="L10" s="173"/>
      <c r="M10" s="174"/>
      <c r="N10" s="174"/>
      <c r="O10" s="174"/>
      <c r="P10" s="174"/>
      <c r="Q10" s="174"/>
    </row>
    <row r="11" spans="1:17" ht="15">
      <c r="A11" s="168" t="s">
        <v>407</v>
      </c>
      <c r="B11" s="169"/>
      <c r="C11" s="169"/>
      <c r="D11" s="169"/>
      <c r="E11" s="14" t="s">
        <v>185</v>
      </c>
      <c r="F11" s="5">
        <v>22502.4</v>
      </c>
      <c r="G11" s="5">
        <v>16709.1</v>
      </c>
      <c r="H11" s="5">
        <v>0</v>
      </c>
      <c r="I11" s="5"/>
      <c r="J11" s="5">
        <v>0</v>
      </c>
      <c r="K11" s="5">
        <v>0</v>
      </c>
      <c r="L11" s="173"/>
      <c r="M11" s="175"/>
      <c r="N11" s="175"/>
      <c r="O11" s="175"/>
      <c r="P11" s="175"/>
      <c r="Q11" s="175"/>
    </row>
    <row r="12" spans="1:17" ht="15">
      <c r="A12" s="168" t="s">
        <v>407</v>
      </c>
      <c r="B12" s="169"/>
      <c r="C12" s="169"/>
      <c r="D12" s="169"/>
      <c r="E12" s="14" t="s">
        <v>186</v>
      </c>
      <c r="F12" s="5">
        <v>8374.1</v>
      </c>
      <c r="G12" s="5">
        <v>5526.5</v>
      </c>
      <c r="H12" s="5">
        <v>522.3</v>
      </c>
      <c r="I12" s="5"/>
      <c r="J12" s="5">
        <v>0</v>
      </c>
      <c r="K12" s="5">
        <v>0</v>
      </c>
      <c r="L12" s="173"/>
      <c r="M12" s="175"/>
      <c r="N12" s="175"/>
      <c r="O12" s="175"/>
      <c r="P12" s="175"/>
      <c r="Q12" s="175"/>
    </row>
    <row r="13" spans="1:17" ht="15">
      <c r="A13" s="168" t="s">
        <v>407</v>
      </c>
      <c r="B13" s="168" t="s">
        <v>58</v>
      </c>
      <c r="C13" s="168" t="s">
        <v>59</v>
      </c>
      <c r="D13" s="168" t="s">
        <v>23</v>
      </c>
      <c r="E13" s="13" t="s">
        <v>60</v>
      </c>
      <c r="F13" s="4">
        <v>30376.4</v>
      </c>
      <c r="G13" s="4"/>
      <c r="H13" s="4"/>
      <c r="I13" s="4"/>
      <c r="J13" s="4"/>
      <c r="K13" s="4"/>
      <c r="L13" s="173"/>
      <c r="M13" s="174"/>
      <c r="N13" s="174"/>
      <c r="O13" s="174"/>
      <c r="P13" s="174"/>
      <c r="Q13" s="174"/>
    </row>
    <row r="14" spans="1:17" ht="15">
      <c r="A14" s="168" t="s">
        <v>407</v>
      </c>
      <c r="B14" s="169">
        <v>1001</v>
      </c>
      <c r="C14" s="168" t="s">
        <v>65</v>
      </c>
      <c r="D14" s="168" t="s">
        <v>66</v>
      </c>
      <c r="E14" s="13" t="s">
        <v>67</v>
      </c>
      <c r="F14" s="4">
        <v>11141.8</v>
      </c>
      <c r="G14" s="4"/>
      <c r="H14" s="4"/>
      <c r="I14" s="4"/>
      <c r="J14" s="4"/>
      <c r="K14" s="4"/>
      <c r="L14" s="173"/>
      <c r="M14" s="174"/>
      <c r="N14" s="174"/>
      <c r="O14" s="174"/>
      <c r="P14" s="174"/>
      <c r="Q14" s="174"/>
    </row>
    <row r="15" spans="1:17" ht="15">
      <c r="A15" s="168" t="s">
        <v>408</v>
      </c>
      <c r="B15" s="168" t="s">
        <v>69</v>
      </c>
      <c r="C15" s="168" t="s">
        <v>15</v>
      </c>
      <c r="D15" s="169">
        <v>500</v>
      </c>
      <c r="E15" s="13" t="s">
        <v>70</v>
      </c>
      <c r="F15" s="4">
        <v>9635.3</v>
      </c>
      <c r="G15" s="4">
        <v>6367.3</v>
      </c>
      <c r="H15" s="4">
        <v>0</v>
      </c>
      <c r="I15" s="4"/>
      <c r="J15" s="4">
        <v>0</v>
      </c>
      <c r="K15" s="4">
        <v>506</v>
      </c>
      <c r="L15" s="173"/>
      <c r="M15" s="174"/>
      <c r="N15" s="174"/>
      <c r="O15" s="174"/>
      <c r="P15" s="174"/>
      <c r="Q15" s="174"/>
    </row>
    <row r="16" spans="1:17" ht="15">
      <c r="A16" s="168" t="s">
        <v>408</v>
      </c>
      <c r="B16" s="169">
        <v>1001</v>
      </c>
      <c r="C16" s="168" t="s">
        <v>65</v>
      </c>
      <c r="D16" s="168" t="s">
        <v>66</v>
      </c>
      <c r="E16" s="13" t="s">
        <v>67</v>
      </c>
      <c r="F16" s="4">
        <v>0</v>
      </c>
      <c r="G16" s="4"/>
      <c r="H16" s="4"/>
      <c r="I16" s="4"/>
      <c r="J16" s="4"/>
      <c r="K16" s="4"/>
      <c r="L16" s="173"/>
      <c r="M16" s="174"/>
      <c r="N16" s="174"/>
      <c r="O16" s="174"/>
      <c r="P16" s="174"/>
      <c r="Q16" s="174"/>
    </row>
    <row r="17" spans="1:17" ht="15">
      <c r="A17" s="168" t="s">
        <v>409</v>
      </c>
      <c r="B17" s="168" t="s">
        <v>21</v>
      </c>
      <c r="C17" s="168" t="s">
        <v>15</v>
      </c>
      <c r="D17" s="169">
        <v>500</v>
      </c>
      <c r="E17" s="13" t="s">
        <v>74</v>
      </c>
      <c r="F17" s="4">
        <v>8303.3</v>
      </c>
      <c r="G17" s="4">
        <v>5810.4</v>
      </c>
      <c r="H17" s="4">
        <v>40.1</v>
      </c>
      <c r="I17" s="4"/>
      <c r="J17" s="4">
        <v>0</v>
      </c>
      <c r="K17" s="4">
        <v>138</v>
      </c>
      <c r="L17" s="173"/>
      <c r="M17" s="174"/>
      <c r="N17" s="174"/>
      <c r="O17" s="174"/>
      <c r="P17" s="174"/>
      <c r="Q17" s="174"/>
    </row>
    <row r="18" spans="1:17" ht="15">
      <c r="A18" s="168" t="s">
        <v>409</v>
      </c>
      <c r="B18" s="168" t="s">
        <v>21</v>
      </c>
      <c r="C18" s="168" t="s">
        <v>22</v>
      </c>
      <c r="D18" s="168" t="s">
        <v>75</v>
      </c>
      <c r="E18" s="13" t="s">
        <v>76</v>
      </c>
      <c r="F18" s="4">
        <v>16683</v>
      </c>
      <c r="G18" s="4">
        <v>1215.5</v>
      </c>
      <c r="H18" s="4">
        <f>47.8+1019.7</f>
        <v>1067.5</v>
      </c>
      <c r="I18" s="4"/>
      <c r="J18" s="4">
        <v>12346.8</v>
      </c>
      <c r="K18" s="4">
        <v>0</v>
      </c>
      <c r="L18" s="173"/>
      <c r="M18" s="174"/>
      <c r="N18" s="174"/>
      <c r="O18" s="174"/>
      <c r="P18" s="174"/>
      <c r="Q18" s="174"/>
    </row>
    <row r="19" spans="1:17" ht="15">
      <c r="A19" s="168" t="s">
        <v>410</v>
      </c>
      <c r="B19" s="168" t="s">
        <v>86</v>
      </c>
      <c r="C19" s="168" t="s">
        <v>87</v>
      </c>
      <c r="D19" s="168" t="s">
        <v>75</v>
      </c>
      <c r="E19" s="13" t="s">
        <v>88</v>
      </c>
      <c r="F19" s="4">
        <v>5095.3</v>
      </c>
      <c r="G19" s="4"/>
      <c r="H19" s="4"/>
      <c r="I19" s="4"/>
      <c r="J19" s="4"/>
      <c r="K19" s="4"/>
      <c r="L19" s="173"/>
      <c r="M19" s="174"/>
      <c r="N19" s="174"/>
      <c r="O19" s="174"/>
      <c r="P19" s="174"/>
      <c r="Q19" s="174"/>
    </row>
    <row r="20" spans="1:17" ht="15">
      <c r="A20" s="168" t="s">
        <v>410</v>
      </c>
      <c r="B20" s="168" t="s">
        <v>81</v>
      </c>
      <c r="C20" s="168" t="s">
        <v>15</v>
      </c>
      <c r="D20" s="169">
        <v>500</v>
      </c>
      <c r="E20" s="13" t="s">
        <v>94</v>
      </c>
      <c r="F20" s="4">
        <v>13498.6</v>
      </c>
      <c r="G20" s="4"/>
      <c r="H20" s="4"/>
      <c r="I20" s="4"/>
      <c r="J20" s="4"/>
      <c r="K20" s="4"/>
      <c r="L20" s="173"/>
      <c r="M20" s="174"/>
      <c r="N20" s="174"/>
      <c r="O20" s="174"/>
      <c r="P20" s="174"/>
      <c r="Q20" s="174"/>
    </row>
    <row r="21" spans="1:17" ht="15">
      <c r="A21" s="168" t="s">
        <v>410</v>
      </c>
      <c r="B21" s="168" t="s">
        <v>81</v>
      </c>
      <c r="C21" s="168" t="s">
        <v>22</v>
      </c>
      <c r="D21" s="168" t="s">
        <v>75</v>
      </c>
      <c r="E21" s="13" t="s">
        <v>95</v>
      </c>
      <c r="F21" s="4">
        <v>3643.3</v>
      </c>
      <c r="G21" s="4"/>
      <c r="H21" s="4"/>
      <c r="I21" s="4"/>
      <c r="J21" s="4"/>
      <c r="K21" s="4"/>
      <c r="L21" s="173"/>
      <c r="M21" s="174"/>
      <c r="N21" s="174"/>
      <c r="O21" s="174"/>
      <c r="P21" s="174"/>
      <c r="Q21" s="174"/>
    </row>
    <row r="22" spans="1:17" ht="15">
      <c r="A22" s="168" t="s">
        <v>410</v>
      </c>
      <c r="B22" s="169">
        <v>1001</v>
      </c>
      <c r="C22" s="168" t="s">
        <v>65</v>
      </c>
      <c r="D22" s="168" t="s">
        <v>66</v>
      </c>
      <c r="E22" s="13" t="s">
        <v>67</v>
      </c>
      <c r="F22" s="4">
        <v>0</v>
      </c>
      <c r="G22" s="4"/>
      <c r="H22" s="4"/>
      <c r="I22" s="4"/>
      <c r="J22" s="4"/>
      <c r="K22" s="4"/>
      <c r="L22" s="173"/>
      <c r="M22" s="174"/>
      <c r="N22" s="174"/>
      <c r="O22" s="174"/>
      <c r="P22" s="174"/>
      <c r="Q22" s="174"/>
    </row>
    <row r="23" spans="1:17" ht="15">
      <c r="A23" s="168" t="s">
        <v>411</v>
      </c>
      <c r="B23" s="168" t="s">
        <v>105</v>
      </c>
      <c r="C23" s="168" t="s">
        <v>106</v>
      </c>
      <c r="D23" s="168" t="s">
        <v>75</v>
      </c>
      <c r="E23" s="13" t="s">
        <v>107</v>
      </c>
      <c r="F23" s="4">
        <v>289151.1</v>
      </c>
      <c r="G23" s="4"/>
      <c r="H23" s="4"/>
      <c r="I23" s="4"/>
      <c r="J23" s="4"/>
      <c r="K23" s="4"/>
      <c r="L23" s="173"/>
      <c r="M23" s="174"/>
      <c r="N23" s="174"/>
      <c r="O23" s="174"/>
      <c r="P23" s="174"/>
      <c r="Q23" s="174"/>
    </row>
    <row r="24" spans="1:17" ht="15">
      <c r="A24" s="168" t="s">
        <v>411</v>
      </c>
      <c r="B24" s="168" t="s">
        <v>49</v>
      </c>
      <c r="C24" s="169"/>
      <c r="D24" s="169"/>
      <c r="E24" s="13" t="s">
        <v>112</v>
      </c>
      <c r="F24" s="3">
        <f>F25+F26</f>
        <v>257558.4</v>
      </c>
      <c r="G24" s="3"/>
      <c r="H24" s="3"/>
      <c r="I24" s="3"/>
      <c r="J24" s="3"/>
      <c r="K24" s="3"/>
      <c r="L24" s="176"/>
      <c r="M24" s="176"/>
      <c r="N24" s="176"/>
      <c r="O24" s="176"/>
      <c r="P24" s="176"/>
      <c r="Q24" s="176"/>
    </row>
    <row r="25" spans="1:17" s="19" customFormat="1" ht="15" customHeight="1">
      <c r="A25" s="168" t="s">
        <v>411</v>
      </c>
      <c r="B25" s="170" t="s">
        <v>110</v>
      </c>
      <c r="C25" s="170" t="s">
        <v>111</v>
      </c>
      <c r="D25" s="170" t="s">
        <v>75</v>
      </c>
      <c r="E25" s="17" t="s">
        <v>109</v>
      </c>
      <c r="F25" s="18">
        <v>39949.4</v>
      </c>
      <c r="G25" s="18"/>
      <c r="H25" s="18"/>
      <c r="I25" s="18"/>
      <c r="J25" s="18"/>
      <c r="K25" s="18"/>
      <c r="L25" s="177"/>
      <c r="M25" s="178"/>
      <c r="N25" s="178"/>
      <c r="O25" s="178"/>
      <c r="P25" s="178"/>
      <c r="Q25" s="178"/>
    </row>
    <row r="26" spans="1:17" s="19" customFormat="1" ht="15" customHeight="1">
      <c r="A26" s="168" t="s">
        <v>411</v>
      </c>
      <c r="B26" s="170" t="s">
        <v>49</v>
      </c>
      <c r="C26" s="170" t="s">
        <v>113</v>
      </c>
      <c r="D26" s="170" t="s">
        <v>75</v>
      </c>
      <c r="E26" s="17" t="s">
        <v>114</v>
      </c>
      <c r="F26" s="18">
        <v>217609</v>
      </c>
      <c r="G26" s="18"/>
      <c r="H26" s="18"/>
      <c r="I26" s="18"/>
      <c r="J26" s="18"/>
      <c r="K26" s="18"/>
      <c r="L26" s="177"/>
      <c r="M26" s="178"/>
      <c r="N26" s="178"/>
      <c r="O26" s="178"/>
      <c r="P26" s="178"/>
      <c r="Q26" s="178"/>
    </row>
    <row r="27" spans="1:17" ht="15">
      <c r="A27" s="168" t="s">
        <v>411</v>
      </c>
      <c r="B27" s="168" t="s">
        <v>49</v>
      </c>
      <c r="C27" s="168" t="s">
        <v>115</v>
      </c>
      <c r="D27" s="168" t="s">
        <v>75</v>
      </c>
      <c r="E27" s="13" t="s">
        <v>116</v>
      </c>
      <c r="F27" s="4">
        <v>19560.1</v>
      </c>
      <c r="G27" s="4"/>
      <c r="H27" s="4"/>
      <c r="I27" s="4"/>
      <c r="J27" s="4"/>
      <c r="K27" s="4"/>
      <c r="L27" s="173"/>
      <c r="M27" s="174"/>
      <c r="N27" s="174"/>
      <c r="O27" s="174"/>
      <c r="P27" s="174"/>
      <c r="Q27" s="174"/>
    </row>
    <row r="28" spans="1:17" ht="30">
      <c r="A28" s="168" t="s">
        <v>411</v>
      </c>
      <c r="B28" s="168" t="s">
        <v>49</v>
      </c>
      <c r="C28" s="168" t="s">
        <v>117</v>
      </c>
      <c r="D28" s="168" t="s">
        <v>75</v>
      </c>
      <c r="E28" s="13" t="s">
        <v>118</v>
      </c>
      <c r="F28" s="4">
        <f>F29+F30+F31</f>
        <v>40719</v>
      </c>
      <c r="G28" s="4"/>
      <c r="H28" s="4"/>
      <c r="I28" s="4"/>
      <c r="J28" s="4"/>
      <c r="K28" s="4"/>
      <c r="L28" s="174"/>
      <c r="M28" s="174"/>
      <c r="N28" s="174"/>
      <c r="O28" s="174"/>
      <c r="P28" s="174"/>
      <c r="Q28" s="174"/>
    </row>
    <row r="29" spans="1:17" s="20" customFormat="1" ht="14.25" customHeight="1">
      <c r="A29" s="168" t="s">
        <v>411</v>
      </c>
      <c r="B29" s="171"/>
      <c r="C29" s="171"/>
      <c r="D29" s="171"/>
      <c r="E29" s="15" t="s">
        <v>119</v>
      </c>
      <c r="F29" s="6">
        <v>20751.6</v>
      </c>
      <c r="G29" s="6"/>
      <c r="H29" s="6"/>
      <c r="I29" s="6"/>
      <c r="J29" s="6"/>
      <c r="K29" s="6"/>
      <c r="L29" s="179"/>
      <c r="M29" s="180"/>
      <c r="N29" s="180"/>
      <c r="O29" s="180"/>
      <c r="P29" s="180"/>
      <c r="Q29" s="180"/>
    </row>
    <row r="30" spans="1:17" s="20" customFormat="1" ht="14.25" customHeight="1">
      <c r="A30" s="168" t="s">
        <v>411</v>
      </c>
      <c r="B30" s="171"/>
      <c r="C30" s="171"/>
      <c r="D30" s="171"/>
      <c r="E30" s="15" t="s">
        <v>120</v>
      </c>
      <c r="F30" s="6">
        <v>11573.8</v>
      </c>
      <c r="G30" s="6"/>
      <c r="H30" s="6"/>
      <c r="I30" s="6"/>
      <c r="J30" s="6"/>
      <c r="K30" s="6"/>
      <c r="L30" s="179"/>
      <c r="M30" s="180"/>
      <c r="N30" s="180"/>
      <c r="O30" s="180"/>
      <c r="P30" s="180"/>
      <c r="Q30" s="180"/>
    </row>
    <row r="31" spans="1:17" s="20" customFormat="1" ht="14.25" customHeight="1">
      <c r="A31" s="168" t="s">
        <v>411</v>
      </c>
      <c r="B31" s="171"/>
      <c r="C31" s="171"/>
      <c r="D31" s="171"/>
      <c r="E31" s="15" t="s">
        <v>121</v>
      </c>
      <c r="F31" s="6">
        <v>8393.6</v>
      </c>
      <c r="G31" s="6"/>
      <c r="H31" s="6"/>
      <c r="I31" s="6"/>
      <c r="J31" s="6"/>
      <c r="K31" s="6"/>
      <c r="L31" s="179"/>
      <c r="M31" s="180"/>
      <c r="N31" s="180"/>
      <c r="O31" s="180"/>
      <c r="P31" s="180"/>
      <c r="Q31" s="180"/>
    </row>
    <row r="32" spans="1:17" ht="15">
      <c r="A32" s="168" t="s">
        <v>411</v>
      </c>
      <c r="B32" s="168" t="s">
        <v>125</v>
      </c>
      <c r="C32" s="168" t="s">
        <v>15</v>
      </c>
      <c r="D32" s="169">
        <v>500</v>
      </c>
      <c r="E32" s="13" t="s">
        <v>127</v>
      </c>
      <c r="F32" s="4">
        <v>4120</v>
      </c>
      <c r="G32" s="4"/>
      <c r="H32" s="4"/>
      <c r="I32" s="4"/>
      <c r="J32" s="4"/>
      <c r="K32" s="4"/>
      <c r="L32" s="173"/>
      <c r="M32" s="174"/>
      <c r="N32" s="174"/>
      <c r="O32" s="174"/>
      <c r="P32" s="174"/>
      <c r="Q32" s="174"/>
    </row>
    <row r="33" spans="1:17" ht="15">
      <c r="A33" s="168" t="s">
        <v>411</v>
      </c>
      <c r="B33" s="168" t="s">
        <v>125</v>
      </c>
      <c r="C33" s="168" t="s">
        <v>128</v>
      </c>
      <c r="D33" s="168" t="s">
        <v>75</v>
      </c>
      <c r="E33" s="13" t="s">
        <v>129</v>
      </c>
      <c r="F33" s="4">
        <v>4316.2</v>
      </c>
      <c r="G33" s="4"/>
      <c r="H33" s="4"/>
      <c r="I33" s="4"/>
      <c r="J33" s="4"/>
      <c r="K33" s="4"/>
      <c r="L33" s="173"/>
      <c r="M33" s="174"/>
      <c r="N33" s="174"/>
      <c r="O33" s="174"/>
      <c r="P33" s="174"/>
      <c r="Q33" s="174"/>
    </row>
    <row r="34" spans="1:17" ht="15">
      <c r="A34" s="168" t="s">
        <v>411</v>
      </c>
      <c r="B34" s="168" t="s">
        <v>125</v>
      </c>
      <c r="C34" s="168" t="s">
        <v>130</v>
      </c>
      <c r="D34" s="168" t="s">
        <v>75</v>
      </c>
      <c r="E34" s="13" t="s">
        <v>131</v>
      </c>
      <c r="F34" s="4">
        <v>6843.7</v>
      </c>
      <c r="G34" s="4"/>
      <c r="H34" s="4"/>
      <c r="I34" s="4"/>
      <c r="J34" s="4"/>
      <c r="K34" s="4"/>
      <c r="L34" s="173"/>
      <c r="M34" s="174"/>
      <c r="N34" s="174"/>
      <c r="O34" s="174"/>
      <c r="P34" s="174"/>
      <c r="Q34" s="174"/>
    </row>
    <row r="35" spans="1:17" ht="15">
      <c r="A35" s="168" t="s">
        <v>411</v>
      </c>
      <c r="B35" s="168" t="s">
        <v>125</v>
      </c>
      <c r="C35" s="168" t="s">
        <v>130</v>
      </c>
      <c r="D35" s="168" t="s">
        <v>75</v>
      </c>
      <c r="E35" s="13" t="s">
        <v>132</v>
      </c>
      <c r="F35" s="4">
        <v>5432.7</v>
      </c>
      <c r="G35" s="4"/>
      <c r="H35" s="4"/>
      <c r="I35" s="4"/>
      <c r="J35" s="4"/>
      <c r="K35" s="4"/>
      <c r="L35" s="173"/>
      <c r="M35" s="174"/>
      <c r="N35" s="174"/>
      <c r="O35" s="174"/>
      <c r="P35" s="174"/>
      <c r="Q35" s="174"/>
    </row>
    <row r="36" spans="1:17" ht="15">
      <c r="A36" s="168" t="s">
        <v>411</v>
      </c>
      <c r="B36" s="168" t="s">
        <v>125</v>
      </c>
      <c r="C36" s="168" t="s">
        <v>130</v>
      </c>
      <c r="D36" s="168" t="s">
        <v>75</v>
      </c>
      <c r="E36" s="13" t="s">
        <v>133</v>
      </c>
      <c r="F36" s="4">
        <v>38138.4</v>
      </c>
      <c r="G36" s="4"/>
      <c r="H36" s="4"/>
      <c r="I36" s="4"/>
      <c r="J36" s="4"/>
      <c r="K36" s="4"/>
      <c r="L36" s="173"/>
      <c r="M36" s="174"/>
      <c r="N36" s="174"/>
      <c r="O36" s="174"/>
      <c r="P36" s="174"/>
      <c r="Q36" s="174"/>
    </row>
    <row r="37" spans="1:17" ht="15">
      <c r="A37" s="168" t="s">
        <v>407</v>
      </c>
      <c r="B37" s="168" t="s">
        <v>134</v>
      </c>
      <c r="C37" s="168" t="s">
        <v>135</v>
      </c>
      <c r="D37" s="168" t="s">
        <v>75</v>
      </c>
      <c r="E37" s="13" t="s">
        <v>136</v>
      </c>
      <c r="F37" s="4">
        <v>26369.7</v>
      </c>
      <c r="G37" s="4"/>
      <c r="H37" s="4"/>
      <c r="I37" s="4"/>
      <c r="J37" s="4"/>
      <c r="K37" s="4"/>
      <c r="L37" s="173"/>
      <c r="M37" s="174"/>
      <c r="N37" s="174"/>
      <c r="O37" s="174"/>
      <c r="P37" s="174"/>
      <c r="Q37" s="174"/>
    </row>
    <row r="38" spans="1:17" ht="15">
      <c r="A38" s="168" t="s">
        <v>412</v>
      </c>
      <c r="B38" s="168" t="s">
        <v>49</v>
      </c>
      <c r="C38" s="168" t="s">
        <v>50</v>
      </c>
      <c r="D38" s="169"/>
      <c r="E38" s="13" t="s">
        <v>138</v>
      </c>
      <c r="F38" s="4">
        <v>9811.2</v>
      </c>
      <c r="G38" s="4"/>
      <c r="H38" s="4"/>
      <c r="I38" s="4"/>
      <c r="J38" s="4"/>
      <c r="K38" s="4"/>
      <c r="L38" s="173"/>
      <c r="M38" s="174"/>
      <c r="N38" s="174"/>
      <c r="O38" s="174"/>
      <c r="P38" s="174"/>
      <c r="Q38" s="174"/>
    </row>
    <row r="39" spans="1:17" ht="15">
      <c r="A39" s="168" t="s">
        <v>412</v>
      </c>
      <c r="B39" s="168" t="s">
        <v>49</v>
      </c>
      <c r="C39" s="168" t="s">
        <v>50</v>
      </c>
      <c r="D39" s="169"/>
      <c r="E39" s="13" t="s">
        <v>139</v>
      </c>
      <c r="F39" s="4">
        <v>6109.2</v>
      </c>
      <c r="G39" s="4"/>
      <c r="H39" s="4"/>
      <c r="I39" s="4"/>
      <c r="J39" s="4"/>
      <c r="K39" s="4"/>
      <c r="L39" s="173"/>
      <c r="M39" s="174"/>
      <c r="N39" s="174"/>
      <c r="O39" s="174"/>
      <c r="P39" s="174"/>
      <c r="Q39" s="174"/>
    </row>
    <row r="40" spans="1:17" ht="15">
      <c r="A40" s="168" t="s">
        <v>412</v>
      </c>
      <c r="B40" s="168" t="s">
        <v>49</v>
      </c>
      <c r="C40" s="168" t="s">
        <v>50</v>
      </c>
      <c r="D40" s="169"/>
      <c r="E40" s="13" t="s">
        <v>140</v>
      </c>
      <c r="F40" s="4">
        <v>20453.6</v>
      </c>
      <c r="G40" s="4"/>
      <c r="H40" s="4"/>
      <c r="I40" s="4"/>
      <c r="J40" s="4"/>
      <c r="K40" s="4"/>
      <c r="L40" s="173"/>
      <c r="M40" s="174"/>
      <c r="N40" s="174"/>
      <c r="O40" s="174"/>
      <c r="P40" s="174"/>
      <c r="Q40" s="174"/>
    </row>
    <row r="41" spans="1:17" ht="15">
      <c r="A41" s="168" t="s">
        <v>412</v>
      </c>
      <c r="B41" s="168" t="s">
        <v>144</v>
      </c>
      <c r="C41" s="168" t="s">
        <v>145</v>
      </c>
      <c r="D41" s="168" t="s">
        <v>75</v>
      </c>
      <c r="E41" s="13" t="s">
        <v>146</v>
      </c>
      <c r="F41" s="4">
        <v>21300.4</v>
      </c>
      <c r="G41" s="4"/>
      <c r="H41" s="4"/>
      <c r="I41" s="4"/>
      <c r="J41" s="4"/>
      <c r="K41" s="4"/>
      <c r="L41" s="173"/>
      <c r="M41" s="174"/>
      <c r="N41" s="174"/>
      <c r="O41" s="174"/>
      <c r="P41" s="174"/>
      <c r="Q41" s="174"/>
    </row>
    <row r="42" spans="1:17" ht="15">
      <c r="A42" s="168" t="s">
        <v>412</v>
      </c>
      <c r="B42" s="168" t="s">
        <v>144</v>
      </c>
      <c r="C42" s="168" t="s">
        <v>145</v>
      </c>
      <c r="D42" s="168" t="s">
        <v>75</v>
      </c>
      <c r="E42" s="13" t="s">
        <v>167</v>
      </c>
      <c r="F42" s="4">
        <v>6136.5</v>
      </c>
      <c r="G42" s="4"/>
      <c r="H42" s="4"/>
      <c r="I42" s="4"/>
      <c r="J42" s="4"/>
      <c r="K42" s="4"/>
      <c r="L42" s="173"/>
      <c r="M42" s="174"/>
      <c r="N42" s="174"/>
      <c r="O42" s="174"/>
      <c r="P42" s="174"/>
      <c r="Q42" s="174"/>
    </row>
    <row r="43" spans="1:17" ht="15">
      <c r="A43" s="168" t="s">
        <v>412</v>
      </c>
      <c r="B43" s="168" t="s">
        <v>168</v>
      </c>
      <c r="C43" s="168" t="s">
        <v>145</v>
      </c>
      <c r="D43" s="168" t="s">
        <v>75</v>
      </c>
      <c r="E43" s="13" t="s">
        <v>169</v>
      </c>
      <c r="F43" s="4">
        <v>5523</v>
      </c>
      <c r="G43" s="4"/>
      <c r="H43" s="4"/>
      <c r="I43" s="4"/>
      <c r="J43" s="4"/>
      <c r="K43" s="4"/>
      <c r="L43" s="173"/>
      <c r="M43" s="174"/>
      <c r="N43" s="174"/>
      <c r="O43" s="174"/>
      <c r="P43" s="174"/>
      <c r="Q43" s="174"/>
    </row>
    <row r="44" spans="1:17" ht="15">
      <c r="A44" s="168" t="s">
        <v>412</v>
      </c>
      <c r="B44" s="168" t="s">
        <v>144</v>
      </c>
      <c r="C44" s="168" t="s">
        <v>145</v>
      </c>
      <c r="D44" s="168" t="s">
        <v>75</v>
      </c>
      <c r="E44" s="13" t="s">
        <v>147</v>
      </c>
      <c r="F44" s="4">
        <v>2730.1</v>
      </c>
      <c r="G44" s="4"/>
      <c r="H44" s="4"/>
      <c r="I44" s="4"/>
      <c r="J44" s="4"/>
      <c r="K44" s="4"/>
      <c r="L44" s="173"/>
      <c r="M44" s="174"/>
      <c r="N44" s="174"/>
      <c r="O44" s="174"/>
      <c r="P44" s="174"/>
      <c r="Q44" s="174"/>
    </row>
    <row r="45" spans="1:17" ht="15">
      <c r="A45" s="168" t="s">
        <v>412</v>
      </c>
      <c r="B45" s="168" t="s">
        <v>144</v>
      </c>
      <c r="C45" s="168" t="s">
        <v>148</v>
      </c>
      <c r="D45" s="168" t="s">
        <v>75</v>
      </c>
      <c r="E45" s="13" t="s">
        <v>149</v>
      </c>
      <c r="F45" s="4">
        <v>2642</v>
      </c>
      <c r="G45" s="4"/>
      <c r="H45" s="4"/>
      <c r="I45" s="4"/>
      <c r="J45" s="4"/>
      <c r="K45" s="4"/>
      <c r="L45" s="173"/>
      <c r="M45" s="174"/>
      <c r="N45" s="174"/>
      <c r="O45" s="174"/>
      <c r="P45" s="174"/>
      <c r="Q45" s="174"/>
    </row>
    <row r="46" spans="1:17" ht="15">
      <c r="A46" s="168" t="s">
        <v>412</v>
      </c>
      <c r="B46" s="168" t="s">
        <v>144</v>
      </c>
      <c r="C46" s="168" t="s">
        <v>150</v>
      </c>
      <c r="D46" s="168" t="s">
        <v>75</v>
      </c>
      <c r="E46" s="13" t="s">
        <v>151</v>
      </c>
      <c r="F46" s="4">
        <v>17381.9</v>
      </c>
      <c r="G46" s="4"/>
      <c r="H46" s="4"/>
      <c r="I46" s="4"/>
      <c r="J46" s="4"/>
      <c r="K46" s="4"/>
      <c r="L46" s="173"/>
      <c r="M46" s="174"/>
      <c r="N46" s="174"/>
      <c r="O46" s="174"/>
      <c r="P46" s="174"/>
      <c r="Q46" s="174"/>
    </row>
    <row r="47" spans="1:17" ht="15">
      <c r="A47" s="168" t="s">
        <v>412</v>
      </c>
      <c r="B47" s="168" t="s">
        <v>144</v>
      </c>
      <c r="C47" s="168" t="s">
        <v>150</v>
      </c>
      <c r="D47" s="168" t="s">
        <v>75</v>
      </c>
      <c r="E47" s="13" t="s">
        <v>152</v>
      </c>
      <c r="F47" s="4">
        <v>5898.1</v>
      </c>
      <c r="G47" s="4"/>
      <c r="H47" s="4"/>
      <c r="I47" s="4"/>
      <c r="J47" s="4"/>
      <c r="K47" s="4"/>
      <c r="L47" s="173"/>
      <c r="M47" s="174"/>
      <c r="N47" s="174"/>
      <c r="O47" s="174"/>
      <c r="P47" s="174"/>
      <c r="Q47" s="174"/>
    </row>
    <row r="48" spans="1:17" ht="30">
      <c r="A48" s="168" t="s">
        <v>412</v>
      </c>
      <c r="B48" s="168" t="s">
        <v>55</v>
      </c>
      <c r="C48" s="168" t="s">
        <v>15</v>
      </c>
      <c r="D48" s="169">
        <v>500</v>
      </c>
      <c r="E48" s="13" t="s">
        <v>137</v>
      </c>
      <c r="F48" s="4">
        <v>2586</v>
      </c>
      <c r="G48" s="4"/>
      <c r="H48" s="4"/>
      <c r="I48" s="4"/>
      <c r="J48" s="4"/>
      <c r="K48" s="4"/>
      <c r="L48" s="173"/>
      <c r="M48" s="174"/>
      <c r="N48" s="174"/>
      <c r="O48" s="174"/>
      <c r="P48" s="174"/>
      <c r="Q48" s="174"/>
    </row>
    <row r="49" spans="1:17" ht="15">
      <c r="A49" s="168" t="s">
        <v>412</v>
      </c>
      <c r="B49" s="168" t="s">
        <v>55</v>
      </c>
      <c r="C49" s="168" t="s">
        <v>157</v>
      </c>
      <c r="D49" s="168" t="s">
        <v>75</v>
      </c>
      <c r="E49" s="13" t="s">
        <v>184</v>
      </c>
      <c r="F49" s="4">
        <v>9597</v>
      </c>
      <c r="G49" s="4"/>
      <c r="H49" s="4"/>
      <c r="I49" s="4"/>
      <c r="J49" s="4"/>
      <c r="K49" s="4"/>
      <c r="L49" s="173"/>
      <c r="M49" s="174"/>
      <c r="N49" s="174"/>
      <c r="O49" s="174"/>
      <c r="P49" s="174"/>
      <c r="Q49" s="174"/>
    </row>
    <row r="50" spans="1:17" ht="15">
      <c r="A50" s="168" t="s">
        <v>413</v>
      </c>
      <c r="B50" s="168" t="s">
        <v>11</v>
      </c>
      <c r="C50" s="168" t="s">
        <v>12</v>
      </c>
      <c r="D50" s="169">
        <v>500</v>
      </c>
      <c r="E50" s="13" t="s">
        <v>13</v>
      </c>
      <c r="F50" s="8">
        <v>329.8</v>
      </c>
      <c r="G50" s="8"/>
      <c r="H50" s="8"/>
      <c r="I50" s="8"/>
      <c r="J50" s="8"/>
      <c r="K50" s="8"/>
      <c r="L50" s="173"/>
      <c r="M50" s="181"/>
      <c r="N50" s="181"/>
      <c r="O50" s="181"/>
      <c r="P50" s="181"/>
      <c r="Q50" s="181"/>
    </row>
    <row r="51" spans="1:17" ht="15">
      <c r="A51" s="168" t="s">
        <v>413</v>
      </c>
      <c r="B51" s="168" t="s">
        <v>159</v>
      </c>
      <c r="C51" s="168" t="s">
        <v>15</v>
      </c>
      <c r="D51" s="169">
        <v>500</v>
      </c>
      <c r="E51" s="13" t="s">
        <v>160</v>
      </c>
      <c r="F51" s="4">
        <v>1847.2</v>
      </c>
      <c r="G51" s="4">
        <v>878.9</v>
      </c>
      <c r="H51" s="4">
        <v>0</v>
      </c>
      <c r="I51" s="4"/>
      <c r="J51" s="4">
        <v>0</v>
      </c>
      <c r="K51" s="4">
        <v>0</v>
      </c>
      <c r="L51" s="173"/>
      <c r="M51" s="174"/>
      <c r="N51" s="174"/>
      <c r="O51" s="174"/>
      <c r="P51" s="174"/>
      <c r="Q51" s="174"/>
    </row>
    <row r="52" spans="1:17" ht="15">
      <c r="A52" s="168" t="s">
        <v>413</v>
      </c>
      <c r="B52" s="168" t="s">
        <v>159</v>
      </c>
      <c r="C52" s="168" t="s">
        <v>161</v>
      </c>
      <c r="D52" s="169">
        <v>500</v>
      </c>
      <c r="E52" s="13" t="s">
        <v>162</v>
      </c>
      <c r="F52" s="4">
        <f>1079.4+282.8</f>
        <v>1362.2</v>
      </c>
      <c r="G52" s="4">
        <v>1079.4</v>
      </c>
      <c r="H52" s="4">
        <v>0</v>
      </c>
      <c r="I52" s="4"/>
      <c r="J52" s="4">
        <v>0</v>
      </c>
      <c r="K52" s="4">
        <v>0</v>
      </c>
      <c r="L52" s="173"/>
      <c r="M52" s="174"/>
      <c r="N52" s="174"/>
      <c r="O52" s="174"/>
      <c r="P52" s="174"/>
      <c r="Q52" s="174"/>
    </row>
    <row r="53" spans="1:17" ht="15">
      <c r="A53" s="168" t="s">
        <v>414</v>
      </c>
      <c r="B53" s="168" t="s">
        <v>69</v>
      </c>
      <c r="C53" s="168" t="s">
        <v>15</v>
      </c>
      <c r="D53" s="169">
        <v>500</v>
      </c>
      <c r="E53" s="13" t="s">
        <v>160</v>
      </c>
      <c r="F53" s="4">
        <v>743.2</v>
      </c>
      <c r="G53" s="4">
        <v>396.5</v>
      </c>
      <c r="H53" s="4">
        <v>0</v>
      </c>
      <c r="I53" s="4"/>
      <c r="J53" s="4">
        <v>0</v>
      </c>
      <c r="K53" s="4">
        <v>0</v>
      </c>
      <c r="L53" s="173"/>
      <c r="M53" s="174"/>
      <c r="N53" s="174"/>
      <c r="O53" s="174"/>
      <c r="P53" s="174"/>
      <c r="Q53" s="174"/>
    </row>
    <row r="54" spans="1:17" ht="15">
      <c r="A54" s="168" t="s">
        <v>414</v>
      </c>
      <c r="B54" s="168" t="s">
        <v>69</v>
      </c>
      <c r="C54" s="168" t="s">
        <v>164</v>
      </c>
      <c r="D54" s="169">
        <v>500</v>
      </c>
      <c r="E54" s="13" t="s">
        <v>165</v>
      </c>
      <c r="F54" s="4">
        <v>797.2</v>
      </c>
      <c r="G54" s="4">
        <v>631.7</v>
      </c>
      <c r="H54" s="4">
        <v>0</v>
      </c>
      <c r="I54" s="4"/>
      <c r="J54" s="4">
        <v>0</v>
      </c>
      <c r="K54" s="4">
        <v>0</v>
      </c>
      <c r="L54" s="173"/>
      <c r="M54" s="174"/>
      <c r="N54" s="174"/>
      <c r="O54" s="174"/>
      <c r="P54" s="174"/>
      <c r="Q54" s="174"/>
    </row>
    <row r="55" spans="1:17" ht="15">
      <c r="A55" s="168"/>
      <c r="B55" s="168"/>
      <c r="C55" s="168"/>
      <c r="D55" s="168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68"/>
      <c r="B56" s="168"/>
      <c r="C56" s="168"/>
      <c r="D56" s="168"/>
      <c r="E56" s="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168"/>
      <c r="B57" s="168"/>
      <c r="C57" s="168"/>
      <c r="D57" s="168"/>
      <c r="E57" s="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68"/>
      <c r="B58" s="168"/>
      <c r="C58" s="168"/>
      <c r="D58" s="168"/>
      <c r="E58" s="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68"/>
      <c r="B59" s="168"/>
      <c r="C59" s="168"/>
      <c r="D59" s="168"/>
      <c r="E59" s="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68"/>
      <c r="B60" s="168"/>
      <c r="C60" s="168"/>
      <c r="D60" s="168"/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/>
  <mergeCells count="11">
    <mergeCell ref="F3:F4"/>
    <mergeCell ref="G3:K3"/>
    <mergeCell ref="M3:Q3"/>
    <mergeCell ref="L3:L4"/>
    <mergeCell ref="B1:L1"/>
    <mergeCell ref="B3:B4"/>
    <mergeCell ref="C3:C4"/>
    <mergeCell ref="D3:D4"/>
    <mergeCell ref="E3:E4"/>
  </mergeCells>
  <printOptions/>
  <pageMargins left="0.2755905511811024" right="0.1968503937007874" top="0.31496062992125984" bottom="0.31496062992125984" header="0.31496062992125984" footer="0.31496062992125984"/>
  <pageSetup fitToHeight="3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93"/>
  <sheetViews>
    <sheetView tabSelected="1" view="pageBreakPreview" zoomScale="82" zoomScaleNormal="80" zoomScaleSheetLayoutView="82" zoomScalePageLayoutView="0" workbookViewId="0" topLeftCell="A1">
      <pane xSplit="5" ySplit="8" topLeftCell="F64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651" sqref="E651"/>
    </sheetView>
  </sheetViews>
  <sheetFormatPr defaultColWidth="9.140625" defaultRowHeight="15"/>
  <cols>
    <col min="1" max="1" width="7.7109375" style="224" customWidth="1"/>
    <col min="2" max="2" width="10.8515625" style="225" customWidth="1"/>
    <col min="3" max="3" width="11.8515625" style="225" customWidth="1"/>
    <col min="4" max="4" width="8.57421875" style="225" customWidth="1"/>
    <col min="5" max="5" width="114.28125" style="256" customWidth="1"/>
    <col min="6" max="6" width="14.28125" style="226" customWidth="1"/>
    <col min="7" max="16384" width="9.140625" style="186" customWidth="1"/>
  </cols>
  <sheetData>
    <row r="1" spans="1:6" s="190" customFormat="1" ht="18.75">
      <c r="A1" s="296" t="s">
        <v>636</v>
      </c>
      <c r="B1" s="296"/>
      <c r="C1" s="296"/>
      <c r="D1" s="296"/>
      <c r="E1" s="296"/>
      <c r="F1" s="296"/>
    </row>
    <row r="2" spans="1:6" s="190" customFormat="1" ht="18.75">
      <c r="A2" s="296" t="s">
        <v>696</v>
      </c>
      <c r="B2" s="296"/>
      <c r="C2" s="296"/>
      <c r="D2" s="296"/>
      <c r="E2" s="296"/>
      <c r="F2" s="296"/>
    </row>
    <row r="3" spans="1:6" s="190" customFormat="1" ht="18.75">
      <c r="A3" s="296" t="s">
        <v>431</v>
      </c>
      <c r="B3" s="296"/>
      <c r="C3" s="296"/>
      <c r="D3" s="296"/>
      <c r="E3" s="296"/>
      <c r="F3" s="296"/>
    </row>
    <row r="4" spans="1:6" s="190" customFormat="1" ht="18.75">
      <c r="A4" s="296" t="s">
        <v>698</v>
      </c>
      <c r="B4" s="296"/>
      <c r="C4" s="296"/>
      <c r="D4" s="296"/>
      <c r="E4" s="296"/>
      <c r="F4" s="296"/>
    </row>
    <row r="5" spans="1:6" s="190" customFormat="1" ht="12" customHeight="1">
      <c r="A5" s="257"/>
      <c r="B5" s="258"/>
      <c r="C5" s="259"/>
      <c r="D5" s="259"/>
      <c r="E5" s="260"/>
      <c r="F5" s="261"/>
    </row>
    <row r="6" spans="1:6" ht="43.5" customHeight="1">
      <c r="A6" s="297" t="s">
        <v>645</v>
      </c>
      <c r="B6" s="297"/>
      <c r="C6" s="297"/>
      <c r="D6" s="297"/>
      <c r="E6" s="297"/>
      <c r="F6" s="297"/>
    </row>
    <row r="7" spans="1:6" ht="6" customHeight="1">
      <c r="A7" s="212"/>
      <c r="B7" s="212"/>
      <c r="C7" s="212"/>
      <c r="D7" s="212"/>
      <c r="E7" s="230"/>
      <c r="F7" s="212"/>
    </row>
    <row r="8" spans="1:6" s="213" customFormat="1" ht="45">
      <c r="A8" s="210" t="s">
        <v>642</v>
      </c>
      <c r="B8" s="210" t="s">
        <v>1</v>
      </c>
      <c r="C8" s="210" t="s">
        <v>2</v>
      </c>
      <c r="D8" s="210" t="s">
        <v>614</v>
      </c>
      <c r="E8" s="231" t="s">
        <v>611</v>
      </c>
      <c r="F8" s="211" t="s">
        <v>612</v>
      </c>
    </row>
    <row r="9" spans="1:6" s="217" customFormat="1" ht="18.75">
      <c r="A9" s="214">
        <v>1</v>
      </c>
      <c r="B9" s="215" t="s">
        <v>427</v>
      </c>
      <c r="C9" s="216" t="s">
        <v>428</v>
      </c>
      <c r="D9" s="215" t="s">
        <v>429</v>
      </c>
      <c r="E9" s="232" t="s">
        <v>430</v>
      </c>
      <c r="F9" s="193">
        <v>6</v>
      </c>
    </row>
    <row r="10" spans="1:6" ht="18.75">
      <c r="A10" s="182">
        <v>1</v>
      </c>
      <c r="B10" s="218" t="s">
        <v>352</v>
      </c>
      <c r="C10" s="218"/>
      <c r="D10" s="218"/>
      <c r="E10" s="233" t="s">
        <v>379</v>
      </c>
      <c r="F10" s="219">
        <f>F11+F17+F36+F55+F61+F79+F85</f>
        <v>134832.2</v>
      </c>
    </row>
    <row r="11" spans="1:6" ht="33">
      <c r="A11" s="182">
        <f>A10+1</f>
        <v>2</v>
      </c>
      <c r="B11" s="183" t="s">
        <v>353</v>
      </c>
      <c r="C11" s="183"/>
      <c r="D11" s="183"/>
      <c r="E11" s="234" t="s">
        <v>380</v>
      </c>
      <c r="F11" s="185">
        <f>F12</f>
        <v>1993.4</v>
      </c>
    </row>
    <row r="12" spans="1:6" ht="18.75">
      <c r="A12" s="182">
        <f aca="true" t="shared" si="0" ref="A12:A75">A11+1</f>
        <v>3</v>
      </c>
      <c r="B12" s="183" t="s">
        <v>353</v>
      </c>
      <c r="C12" s="183" t="s">
        <v>422</v>
      </c>
      <c r="D12" s="183"/>
      <c r="E12" s="234" t="s">
        <v>423</v>
      </c>
      <c r="F12" s="185">
        <f>F13</f>
        <v>1993.4</v>
      </c>
    </row>
    <row r="13" spans="1:6" ht="18.75">
      <c r="A13" s="182">
        <f t="shared" si="0"/>
        <v>4</v>
      </c>
      <c r="B13" s="187" t="s">
        <v>353</v>
      </c>
      <c r="C13" s="187" t="s">
        <v>12</v>
      </c>
      <c r="D13" s="194"/>
      <c r="E13" s="234" t="s">
        <v>13</v>
      </c>
      <c r="F13" s="185">
        <f>F14</f>
        <v>1993.4</v>
      </c>
    </row>
    <row r="14" spans="1:6" ht="33">
      <c r="A14" s="182">
        <f t="shared" si="0"/>
        <v>5</v>
      </c>
      <c r="B14" s="187" t="s">
        <v>353</v>
      </c>
      <c r="C14" s="187" t="s">
        <v>12</v>
      </c>
      <c r="D14" s="187" t="s">
        <v>480</v>
      </c>
      <c r="E14" s="235" t="s">
        <v>479</v>
      </c>
      <c r="F14" s="185">
        <f>F15</f>
        <v>1993.4</v>
      </c>
    </row>
    <row r="15" spans="1:6" ht="18.75">
      <c r="A15" s="182">
        <f t="shared" si="0"/>
        <v>6</v>
      </c>
      <c r="B15" s="187" t="s">
        <v>353</v>
      </c>
      <c r="C15" s="187" t="s">
        <v>12</v>
      </c>
      <c r="D15" s="187" t="s">
        <v>482</v>
      </c>
      <c r="E15" s="234" t="s">
        <v>481</v>
      </c>
      <c r="F15" s="185">
        <f>F16</f>
        <v>1993.4</v>
      </c>
    </row>
    <row r="16" spans="1:6" ht="18.75">
      <c r="A16" s="182">
        <f t="shared" si="0"/>
        <v>7</v>
      </c>
      <c r="B16" s="187" t="s">
        <v>353</v>
      </c>
      <c r="C16" s="187" t="s">
        <v>12</v>
      </c>
      <c r="D16" s="187" t="s">
        <v>484</v>
      </c>
      <c r="E16" s="234" t="s">
        <v>483</v>
      </c>
      <c r="F16" s="185">
        <v>1993.4</v>
      </c>
    </row>
    <row r="17" spans="1:6" ht="33">
      <c r="A17" s="182">
        <f t="shared" si="0"/>
        <v>8</v>
      </c>
      <c r="B17" s="183" t="s">
        <v>354</v>
      </c>
      <c r="C17" s="183"/>
      <c r="D17" s="183"/>
      <c r="E17" s="234" t="s">
        <v>416</v>
      </c>
      <c r="F17" s="185">
        <f>F18</f>
        <v>3691.7</v>
      </c>
    </row>
    <row r="18" spans="1:6" ht="18.75">
      <c r="A18" s="182">
        <f t="shared" si="0"/>
        <v>9</v>
      </c>
      <c r="B18" s="183" t="s">
        <v>354</v>
      </c>
      <c r="C18" s="183" t="s">
        <v>422</v>
      </c>
      <c r="D18" s="183"/>
      <c r="E18" s="234" t="s">
        <v>423</v>
      </c>
      <c r="F18" s="185">
        <f>F19+F31</f>
        <v>3691.7</v>
      </c>
    </row>
    <row r="19" spans="1:6" ht="18.75">
      <c r="A19" s="182">
        <f t="shared" si="0"/>
        <v>10</v>
      </c>
      <c r="B19" s="187" t="s">
        <v>354</v>
      </c>
      <c r="C19" s="187" t="s">
        <v>15</v>
      </c>
      <c r="D19" s="187"/>
      <c r="E19" s="234" t="s">
        <v>424</v>
      </c>
      <c r="F19" s="185">
        <f>F20+F24+F28</f>
        <v>1746.5</v>
      </c>
    </row>
    <row r="20" spans="1:6" ht="33">
      <c r="A20" s="182">
        <f t="shared" si="0"/>
        <v>11</v>
      </c>
      <c r="B20" s="187" t="s">
        <v>354</v>
      </c>
      <c r="C20" s="187" t="s">
        <v>15</v>
      </c>
      <c r="D20" s="187" t="s">
        <v>480</v>
      </c>
      <c r="E20" s="234" t="s">
        <v>479</v>
      </c>
      <c r="F20" s="185">
        <f>F21</f>
        <v>1140</v>
      </c>
    </row>
    <row r="21" spans="1:6" ht="18.75">
      <c r="A21" s="182">
        <f t="shared" si="0"/>
        <v>12</v>
      </c>
      <c r="B21" s="187" t="s">
        <v>354</v>
      </c>
      <c r="C21" s="187" t="s">
        <v>15</v>
      </c>
      <c r="D21" s="187" t="s">
        <v>482</v>
      </c>
      <c r="E21" s="234" t="s">
        <v>481</v>
      </c>
      <c r="F21" s="185">
        <f>F22+F23</f>
        <v>1140</v>
      </c>
    </row>
    <row r="22" spans="1:6" ht="18.75">
      <c r="A22" s="182">
        <f t="shared" si="0"/>
        <v>13</v>
      </c>
      <c r="B22" s="187" t="s">
        <v>354</v>
      </c>
      <c r="C22" s="187" t="s">
        <v>15</v>
      </c>
      <c r="D22" s="187" t="s">
        <v>484</v>
      </c>
      <c r="E22" s="234" t="s">
        <v>483</v>
      </c>
      <c r="F22" s="185">
        <v>1120</v>
      </c>
    </row>
    <row r="23" spans="1:6" ht="18.75">
      <c r="A23" s="182">
        <f t="shared" si="0"/>
        <v>14</v>
      </c>
      <c r="B23" s="187" t="s">
        <v>354</v>
      </c>
      <c r="C23" s="187" t="s">
        <v>15</v>
      </c>
      <c r="D23" s="187" t="s">
        <v>486</v>
      </c>
      <c r="E23" s="234" t="s">
        <v>485</v>
      </c>
      <c r="F23" s="185">
        <v>20</v>
      </c>
    </row>
    <row r="24" spans="1:6" ht="18.75">
      <c r="A24" s="182">
        <f t="shared" si="0"/>
        <v>15</v>
      </c>
      <c r="B24" s="187" t="s">
        <v>354</v>
      </c>
      <c r="C24" s="187" t="s">
        <v>15</v>
      </c>
      <c r="D24" s="187" t="s">
        <v>488</v>
      </c>
      <c r="E24" s="234" t="s">
        <v>487</v>
      </c>
      <c r="F24" s="185">
        <f>F25</f>
        <v>605.5</v>
      </c>
    </row>
    <row r="25" spans="1:6" ht="18.75">
      <c r="A25" s="182">
        <f t="shared" si="0"/>
        <v>16</v>
      </c>
      <c r="B25" s="187" t="s">
        <v>354</v>
      </c>
      <c r="C25" s="187" t="s">
        <v>15</v>
      </c>
      <c r="D25" s="187" t="s">
        <v>490</v>
      </c>
      <c r="E25" s="234" t="s">
        <v>489</v>
      </c>
      <c r="F25" s="185">
        <f>F26+F27</f>
        <v>605.5</v>
      </c>
    </row>
    <row r="26" spans="1:6" ht="18.75">
      <c r="A26" s="182">
        <f t="shared" si="0"/>
        <v>17</v>
      </c>
      <c r="B26" s="187" t="s">
        <v>354</v>
      </c>
      <c r="C26" s="187" t="s">
        <v>15</v>
      </c>
      <c r="D26" s="187" t="s">
        <v>492</v>
      </c>
      <c r="E26" s="234" t="s">
        <v>491</v>
      </c>
      <c r="F26" s="185">
        <v>110</v>
      </c>
    </row>
    <row r="27" spans="1:6" ht="18.75">
      <c r="A27" s="182">
        <f t="shared" si="0"/>
        <v>18</v>
      </c>
      <c r="B27" s="187" t="s">
        <v>354</v>
      </c>
      <c r="C27" s="187" t="s">
        <v>15</v>
      </c>
      <c r="D27" s="187" t="s">
        <v>493</v>
      </c>
      <c r="E27" s="234" t="s">
        <v>500</v>
      </c>
      <c r="F27" s="185">
        <v>495.5</v>
      </c>
    </row>
    <row r="28" spans="1:6" ht="18.75">
      <c r="A28" s="182">
        <f t="shared" si="0"/>
        <v>19</v>
      </c>
      <c r="B28" s="187" t="s">
        <v>354</v>
      </c>
      <c r="C28" s="187" t="s">
        <v>15</v>
      </c>
      <c r="D28" s="187" t="s">
        <v>495</v>
      </c>
      <c r="E28" s="234" t="s">
        <v>494</v>
      </c>
      <c r="F28" s="185">
        <f>F29</f>
        <v>1</v>
      </c>
    </row>
    <row r="29" spans="1:6" ht="18.75">
      <c r="A29" s="182">
        <f t="shared" si="0"/>
        <v>20</v>
      </c>
      <c r="B29" s="187" t="s">
        <v>354</v>
      </c>
      <c r="C29" s="187" t="s">
        <v>15</v>
      </c>
      <c r="D29" s="187" t="s">
        <v>496</v>
      </c>
      <c r="E29" s="234" t="s">
        <v>497</v>
      </c>
      <c r="F29" s="185">
        <f>F30</f>
        <v>1</v>
      </c>
    </row>
    <row r="30" spans="1:6" ht="18.75">
      <c r="A30" s="182">
        <f t="shared" si="0"/>
        <v>21</v>
      </c>
      <c r="B30" s="187" t="s">
        <v>354</v>
      </c>
      <c r="C30" s="187" t="s">
        <v>15</v>
      </c>
      <c r="D30" s="187" t="s">
        <v>498</v>
      </c>
      <c r="E30" s="234" t="s">
        <v>499</v>
      </c>
      <c r="F30" s="185">
        <v>1</v>
      </c>
    </row>
    <row r="31" spans="1:6" ht="18.75">
      <c r="A31" s="182">
        <f t="shared" si="0"/>
        <v>22</v>
      </c>
      <c r="B31" s="187" t="s">
        <v>354</v>
      </c>
      <c r="C31" s="187" t="s">
        <v>182</v>
      </c>
      <c r="D31" s="187"/>
      <c r="E31" s="234" t="s">
        <v>425</v>
      </c>
      <c r="F31" s="185">
        <f>F32</f>
        <v>1945.2</v>
      </c>
    </row>
    <row r="32" spans="1:6" s="188" customFormat="1" ht="33">
      <c r="A32" s="182">
        <f t="shared" si="0"/>
        <v>23</v>
      </c>
      <c r="B32" s="187" t="s">
        <v>354</v>
      </c>
      <c r="C32" s="187" t="s">
        <v>182</v>
      </c>
      <c r="D32" s="187" t="s">
        <v>480</v>
      </c>
      <c r="E32" s="234" t="s">
        <v>479</v>
      </c>
      <c r="F32" s="185">
        <f>F33</f>
        <v>1945.2</v>
      </c>
    </row>
    <row r="33" spans="1:6" s="188" customFormat="1" ht="18.75">
      <c r="A33" s="182">
        <f t="shared" si="0"/>
        <v>24</v>
      </c>
      <c r="B33" s="187" t="s">
        <v>354</v>
      </c>
      <c r="C33" s="187" t="s">
        <v>182</v>
      </c>
      <c r="D33" s="187" t="s">
        <v>482</v>
      </c>
      <c r="E33" s="234" t="s">
        <v>481</v>
      </c>
      <c r="F33" s="185">
        <f>F34+F35</f>
        <v>1945.2</v>
      </c>
    </row>
    <row r="34" spans="1:6" s="188" customFormat="1" ht="18.75">
      <c r="A34" s="182">
        <f t="shared" si="0"/>
        <v>25</v>
      </c>
      <c r="B34" s="187" t="s">
        <v>354</v>
      </c>
      <c r="C34" s="187" t="s">
        <v>182</v>
      </c>
      <c r="D34" s="187" t="s">
        <v>484</v>
      </c>
      <c r="E34" s="234" t="s">
        <v>483</v>
      </c>
      <c r="F34" s="185">
        <v>1715.2</v>
      </c>
    </row>
    <row r="35" spans="1:6" s="188" customFormat="1" ht="18.75">
      <c r="A35" s="182">
        <f t="shared" si="0"/>
        <v>26</v>
      </c>
      <c r="B35" s="187" t="s">
        <v>354</v>
      </c>
      <c r="C35" s="187" t="s">
        <v>182</v>
      </c>
      <c r="D35" s="187" t="s">
        <v>486</v>
      </c>
      <c r="E35" s="234" t="s">
        <v>485</v>
      </c>
      <c r="F35" s="185">
        <v>230</v>
      </c>
    </row>
    <row r="36" spans="1:6" s="188" customFormat="1" ht="33">
      <c r="A36" s="182">
        <f t="shared" si="0"/>
        <v>27</v>
      </c>
      <c r="B36" s="183" t="s">
        <v>355</v>
      </c>
      <c r="C36" s="183"/>
      <c r="D36" s="183"/>
      <c r="E36" s="234" t="s">
        <v>406</v>
      </c>
      <c r="F36" s="185">
        <f>F37</f>
        <v>62232.4</v>
      </c>
    </row>
    <row r="37" spans="1:6" s="188" customFormat="1" ht="18.75">
      <c r="A37" s="182">
        <f t="shared" si="0"/>
        <v>28</v>
      </c>
      <c r="B37" s="183" t="s">
        <v>355</v>
      </c>
      <c r="C37" s="183" t="s">
        <v>422</v>
      </c>
      <c r="D37" s="183"/>
      <c r="E37" s="234" t="s">
        <v>423</v>
      </c>
      <c r="F37" s="185">
        <f>F38+F51</f>
        <v>62232.4</v>
      </c>
    </row>
    <row r="38" spans="1:6" s="188" customFormat="1" ht="18.75">
      <c r="A38" s="182">
        <f t="shared" si="0"/>
        <v>29</v>
      </c>
      <c r="B38" s="187" t="s">
        <v>355</v>
      </c>
      <c r="C38" s="183" t="s">
        <v>15</v>
      </c>
      <c r="D38" s="183"/>
      <c r="E38" s="234" t="s">
        <v>424</v>
      </c>
      <c r="F38" s="185">
        <f>F39+F43+F47</f>
        <v>60314.8</v>
      </c>
    </row>
    <row r="39" spans="1:6" ht="33">
      <c r="A39" s="182">
        <f t="shared" si="0"/>
        <v>30</v>
      </c>
      <c r="B39" s="187" t="s">
        <v>355</v>
      </c>
      <c r="C39" s="187" t="s">
        <v>15</v>
      </c>
      <c r="D39" s="187" t="s">
        <v>480</v>
      </c>
      <c r="E39" s="234" t="s">
        <v>479</v>
      </c>
      <c r="F39" s="185">
        <f>F40</f>
        <v>51566.3</v>
      </c>
    </row>
    <row r="40" spans="1:6" ht="18.75">
      <c r="A40" s="182">
        <f t="shared" si="0"/>
        <v>31</v>
      </c>
      <c r="B40" s="187" t="s">
        <v>355</v>
      </c>
      <c r="C40" s="187" t="s">
        <v>15</v>
      </c>
      <c r="D40" s="187" t="s">
        <v>482</v>
      </c>
      <c r="E40" s="234" t="s">
        <v>481</v>
      </c>
      <c r="F40" s="185">
        <f>F41+F42</f>
        <v>51566.3</v>
      </c>
    </row>
    <row r="41" spans="1:6" ht="18.75">
      <c r="A41" s="182">
        <f t="shared" si="0"/>
        <v>32</v>
      </c>
      <c r="B41" s="187" t="s">
        <v>355</v>
      </c>
      <c r="C41" s="187" t="s">
        <v>15</v>
      </c>
      <c r="D41" s="187" t="s">
        <v>484</v>
      </c>
      <c r="E41" s="234" t="s">
        <v>483</v>
      </c>
      <c r="F41" s="185">
        <v>51392.5</v>
      </c>
    </row>
    <row r="42" spans="1:6" ht="18.75">
      <c r="A42" s="182">
        <f t="shared" si="0"/>
        <v>33</v>
      </c>
      <c r="B42" s="187" t="s">
        <v>355</v>
      </c>
      <c r="C42" s="187" t="s">
        <v>15</v>
      </c>
      <c r="D42" s="187" t="s">
        <v>486</v>
      </c>
      <c r="E42" s="234" t="s">
        <v>485</v>
      </c>
      <c r="F42" s="185">
        <v>173.8</v>
      </c>
    </row>
    <row r="43" spans="1:6" ht="18.75">
      <c r="A43" s="182">
        <f t="shared" si="0"/>
        <v>34</v>
      </c>
      <c r="B43" s="187" t="s">
        <v>355</v>
      </c>
      <c r="C43" s="187" t="s">
        <v>15</v>
      </c>
      <c r="D43" s="187" t="s">
        <v>488</v>
      </c>
      <c r="E43" s="234" t="s">
        <v>487</v>
      </c>
      <c r="F43" s="185">
        <f>F44</f>
        <v>8720.5</v>
      </c>
    </row>
    <row r="44" spans="1:6" ht="18.75">
      <c r="A44" s="182">
        <f t="shared" si="0"/>
        <v>35</v>
      </c>
      <c r="B44" s="187" t="s">
        <v>355</v>
      </c>
      <c r="C44" s="187" t="s">
        <v>15</v>
      </c>
      <c r="D44" s="187" t="s">
        <v>490</v>
      </c>
      <c r="E44" s="234" t="s">
        <v>489</v>
      </c>
      <c r="F44" s="185">
        <f>F45+F46</f>
        <v>8720.5</v>
      </c>
    </row>
    <row r="45" spans="1:6" ht="18.75">
      <c r="A45" s="182">
        <f t="shared" si="0"/>
        <v>36</v>
      </c>
      <c r="B45" s="187" t="s">
        <v>355</v>
      </c>
      <c r="C45" s="187" t="s">
        <v>15</v>
      </c>
      <c r="D45" s="187" t="s">
        <v>492</v>
      </c>
      <c r="E45" s="234" t="s">
        <v>491</v>
      </c>
      <c r="F45" s="185">
        <v>3015</v>
      </c>
    </row>
    <row r="46" spans="1:6" ht="18.75">
      <c r="A46" s="182">
        <f t="shared" si="0"/>
        <v>37</v>
      </c>
      <c r="B46" s="187" t="s">
        <v>355</v>
      </c>
      <c r="C46" s="187" t="s">
        <v>15</v>
      </c>
      <c r="D46" s="187" t="s">
        <v>493</v>
      </c>
      <c r="E46" s="234" t="s">
        <v>500</v>
      </c>
      <c r="F46" s="185">
        <v>5705.5</v>
      </c>
    </row>
    <row r="47" spans="1:6" ht="18.75">
      <c r="A47" s="182">
        <f t="shared" si="0"/>
        <v>38</v>
      </c>
      <c r="B47" s="187" t="s">
        <v>355</v>
      </c>
      <c r="C47" s="187" t="s">
        <v>15</v>
      </c>
      <c r="D47" s="187" t="s">
        <v>495</v>
      </c>
      <c r="E47" s="234" t="s">
        <v>494</v>
      </c>
      <c r="F47" s="185">
        <f>F48</f>
        <v>28</v>
      </c>
    </row>
    <row r="48" spans="1:6" ht="18.75">
      <c r="A48" s="182">
        <f t="shared" si="0"/>
        <v>39</v>
      </c>
      <c r="B48" s="187" t="s">
        <v>355</v>
      </c>
      <c r="C48" s="187" t="s">
        <v>15</v>
      </c>
      <c r="D48" s="187" t="s">
        <v>496</v>
      </c>
      <c r="E48" s="234" t="s">
        <v>497</v>
      </c>
      <c r="F48" s="185">
        <f>F49+F50</f>
        <v>28</v>
      </c>
    </row>
    <row r="49" spans="1:6" ht="18.75">
      <c r="A49" s="182">
        <f t="shared" si="0"/>
        <v>40</v>
      </c>
      <c r="B49" s="187" t="s">
        <v>355</v>
      </c>
      <c r="C49" s="187" t="s">
        <v>15</v>
      </c>
      <c r="D49" s="187" t="s">
        <v>527</v>
      </c>
      <c r="E49" s="234" t="s">
        <v>528</v>
      </c>
      <c r="F49" s="185">
        <v>25</v>
      </c>
    </row>
    <row r="50" spans="1:6" ht="18.75">
      <c r="A50" s="182">
        <f t="shared" si="0"/>
        <v>41</v>
      </c>
      <c r="B50" s="187" t="s">
        <v>355</v>
      </c>
      <c r="C50" s="187" t="s">
        <v>15</v>
      </c>
      <c r="D50" s="187" t="s">
        <v>498</v>
      </c>
      <c r="E50" s="234" t="s">
        <v>499</v>
      </c>
      <c r="F50" s="185">
        <v>3</v>
      </c>
    </row>
    <row r="51" spans="1:6" s="188" customFormat="1" ht="18.75">
      <c r="A51" s="182">
        <f t="shared" si="0"/>
        <v>42</v>
      </c>
      <c r="B51" s="187" t="s">
        <v>355</v>
      </c>
      <c r="C51" s="187" t="s">
        <v>16</v>
      </c>
      <c r="D51" s="187"/>
      <c r="E51" s="236" t="s">
        <v>426</v>
      </c>
      <c r="F51" s="185">
        <f>F52</f>
        <v>1917.6</v>
      </c>
    </row>
    <row r="52" spans="1:6" s="188" customFormat="1" ht="33">
      <c r="A52" s="182">
        <f t="shared" si="0"/>
        <v>43</v>
      </c>
      <c r="B52" s="187" t="s">
        <v>355</v>
      </c>
      <c r="C52" s="187" t="s">
        <v>16</v>
      </c>
      <c r="D52" s="187" t="s">
        <v>480</v>
      </c>
      <c r="E52" s="235" t="s">
        <v>479</v>
      </c>
      <c r="F52" s="185">
        <f>F53</f>
        <v>1917.6</v>
      </c>
    </row>
    <row r="53" spans="1:6" s="188" customFormat="1" ht="18.75">
      <c r="A53" s="182">
        <f t="shared" si="0"/>
        <v>44</v>
      </c>
      <c r="B53" s="187" t="s">
        <v>355</v>
      </c>
      <c r="C53" s="187" t="s">
        <v>16</v>
      </c>
      <c r="D53" s="187" t="s">
        <v>482</v>
      </c>
      <c r="E53" s="234" t="s">
        <v>481</v>
      </c>
      <c r="F53" s="185">
        <f>F54</f>
        <v>1917.6</v>
      </c>
    </row>
    <row r="54" spans="1:6" s="188" customFormat="1" ht="18.75">
      <c r="A54" s="182">
        <f t="shared" si="0"/>
        <v>45</v>
      </c>
      <c r="B54" s="187" t="s">
        <v>355</v>
      </c>
      <c r="C54" s="187" t="s">
        <v>16</v>
      </c>
      <c r="D54" s="187" t="s">
        <v>484</v>
      </c>
      <c r="E54" s="234" t="s">
        <v>483</v>
      </c>
      <c r="F54" s="185">
        <v>1917.6</v>
      </c>
    </row>
    <row r="55" spans="1:6" s="188" customFormat="1" ht="18.75">
      <c r="A55" s="182">
        <f t="shared" si="0"/>
        <v>46</v>
      </c>
      <c r="B55" s="187" t="s">
        <v>511</v>
      </c>
      <c r="C55" s="187"/>
      <c r="D55" s="187"/>
      <c r="E55" s="234" t="s">
        <v>512</v>
      </c>
      <c r="F55" s="185">
        <f>F56</f>
        <v>24</v>
      </c>
    </row>
    <row r="56" spans="1:6" ht="18.75">
      <c r="A56" s="182">
        <f t="shared" si="0"/>
        <v>47</v>
      </c>
      <c r="B56" s="187" t="s">
        <v>511</v>
      </c>
      <c r="C56" s="183" t="s">
        <v>470</v>
      </c>
      <c r="D56" s="183"/>
      <c r="E56" s="234" t="s">
        <v>471</v>
      </c>
      <c r="F56" s="185">
        <f>F57</f>
        <v>24</v>
      </c>
    </row>
    <row r="57" spans="1:6" ht="33">
      <c r="A57" s="182">
        <f t="shared" si="0"/>
        <v>48</v>
      </c>
      <c r="B57" s="187" t="s">
        <v>511</v>
      </c>
      <c r="C57" s="183" t="s">
        <v>469</v>
      </c>
      <c r="D57" s="183"/>
      <c r="E57" s="234" t="s">
        <v>646</v>
      </c>
      <c r="F57" s="185">
        <f>F58</f>
        <v>24</v>
      </c>
    </row>
    <row r="58" spans="1:6" ht="18.75">
      <c r="A58" s="182">
        <f t="shared" si="0"/>
        <v>49</v>
      </c>
      <c r="B58" s="187" t="s">
        <v>511</v>
      </c>
      <c r="C58" s="183" t="s">
        <v>469</v>
      </c>
      <c r="D58" s="187" t="s">
        <v>488</v>
      </c>
      <c r="E58" s="234" t="s">
        <v>487</v>
      </c>
      <c r="F58" s="185">
        <f>F59</f>
        <v>24</v>
      </c>
    </row>
    <row r="59" spans="1:6" ht="18.75">
      <c r="A59" s="182">
        <f t="shared" si="0"/>
        <v>50</v>
      </c>
      <c r="B59" s="187" t="s">
        <v>511</v>
      </c>
      <c r="C59" s="183" t="s">
        <v>469</v>
      </c>
      <c r="D59" s="187" t="s">
        <v>490</v>
      </c>
      <c r="E59" s="234" t="s">
        <v>489</v>
      </c>
      <c r="F59" s="185">
        <f>F60</f>
        <v>24</v>
      </c>
    </row>
    <row r="60" spans="1:6" ht="18.75">
      <c r="A60" s="182">
        <f t="shared" si="0"/>
        <v>51</v>
      </c>
      <c r="B60" s="187" t="s">
        <v>511</v>
      </c>
      <c r="C60" s="183" t="s">
        <v>469</v>
      </c>
      <c r="D60" s="187" t="s">
        <v>493</v>
      </c>
      <c r="E60" s="234" t="s">
        <v>500</v>
      </c>
      <c r="F60" s="185">
        <v>24</v>
      </c>
    </row>
    <row r="61" spans="1:6" s="188" customFormat="1" ht="33">
      <c r="A61" s="182">
        <f t="shared" si="0"/>
        <v>52</v>
      </c>
      <c r="B61" s="183" t="s">
        <v>356</v>
      </c>
      <c r="C61" s="183"/>
      <c r="D61" s="183"/>
      <c r="E61" s="234" t="s">
        <v>381</v>
      </c>
      <c r="F61" s="185">
        <f>F62</f>
        <v>13626</v>
      </c>
    </row>
    <row r="62" spans="1:6" s="188" customFormat="1" ht="18.75">
      <c r="A62" s="182">
        <f t="shared" si="0"/>
        <v>53</v>
      </c>
      <c r="B62" s="183" t="s">
        <v>356</v>
      </c>
      <c r="C62" s="183" t="s">
        <v>422</v>
      </c>
      <c r="D62" s="183"/>
      <c r="E62" s="234" t="s">
        <v>423</v>
      </c>
      <c r="F62" s="185">
        <f>F63+F75</f>
        <v>13626</v>
      </c>
    </row>
    <row r="63" spans="1:6" s="188" customFormat="1" ht="18.75">
      <c r="A63" s="182">
        <f t="shared" si="0"/>
        <v>54</v>
      </c>
      <c r="B63" s="183" t="s">
        <v>356</v>
      </c>
      <c r="C63" s="183" t="s">
        <v>15</v>
      </c>
      <c r="D63" s="183"/>
      <c r="E63" s="234" t="s">
        <v>424</v>
      </c>
      <c r="F63" s="185">
        <f>F64+F68+F72</f>
        <v>12523</v>
      </c>
    </row>
    <row r="64" spans="1:6" s="188" customFormat="1" ht="33">
      <c r="A64" s="182">
        <f t="shared" si="0"/>
        <v>55</v>
      </c>
      <c r="B64" s="183" t="s">
        <v>356</v>
      </c>
      <c r="C64" s="183" t="s">
        <v>15</v>
      </c>
      <c r="D64" s="187" t="s">
        <v>480</v>
      </c>
      <c r="E64" s="234" t="s">
        <v>479</v>
      </c>
      <c r="F64" s="185">
        <f>F65</f>
        <v>10945.6</v>
      </c>
    </row>
    <row r="65" spans="1:6" s="188" customFormat="1" ht="18.75">
      <c r="A65" s="182">
        <f t="shared" si="0"/>
        <v>56</v>
      </c>
      <c r="B65" s="183" t="s">
        <v>356</v>
      </c>
      <c r="C65" s="183" t="s">
        <v>15</v>
      </c>
      <c r="D65" s="187" t="s">
        <v>482</v>
      </c>
      <c r="E65" s="234" t="s">
        <v>481</v>
      </c>
      <c r="F65" s="185">
        <f>F66+F67</f>
        <v>10945.6</v>
      </c>
    </row>
    <row r="66" spans="1:6" s="188" customFormat="1" ht="18.75">
      <c r="A66" s="182">
        <f t="shared" si="0"/>
        <v>57</v>
      </c>
      <c r="B66" s="183" t="s">
        <v>356</v>
      </c>
      <c r="C66" s="183" t="s">
        <v>15</v>
      </c>
      <c r="D66" s="187" t="s">
        <v>484</v>
      </c>
      <c r="E66" s="234" t="s">
        <v>483</v>
      </c>
      <c r="F66" s="185">
        <v>10926.9</v>
      </c>
    </row>
    <row r="67" spans="1:6" s="188" customFormat="1" ht="18.75">
      <c r="A67" s="182">
        <f t="shared" si="0"/>
        <v>58</v>
      </c>
      <c r="B67" s="183" t="s">
        <v>356</v>
      </c>
      <c r="C67" s="183" t="s">
        <v>15</v>
      </c>
      <c r="D67" s="187" t="s">
        <v>486</v>
      </c>
      <c r="E67" s="234" t="s">
        <v>485</v>
      </c>
      <c r="F67" s="185">
        <v>18.7</v>
      </c>
    </row>
    <row r="68" spans="1:6" s="188" customFormat="1" ht="18.75">
      <c r="A68" s="182">
        <f t="shared" si="0"/>
        <v>59</v>
      </c>
      <c r="B68" s="183" t="s">
        <v>356</v>
      </c>
      <c r="C68" s="183" t="s">
        <v>15</v>
      </c>
      <c r="D68" s="187" t="s">
        <v>488</v>
      </c>
      <c r="E68" s="234" t="s">
        <v>487</v>
      </c>
      <c r="F68" s="185">
        <f>F69</f>
        <v>1576.4</v>
      </c>
    </row>
    <row r="69" spans="1:6" s="188" customFormat="1" ht="18.75">
      <c r="A69" s="182">
        <f t="shared" si="0"/>
        <v>60</v>
      </c>
      <c r="B69" s="183" t="s">
        <v>356</v>
      </c>
      <c r="C69" s="183" t="s">
        <v>15</v>
      </c>
      <c r="D69" s="187" t="s">
        <v>490</v>
      </c>
      <c r="E69" s="234" t="s">
        <v>489</v>
      </c>
      <c r="F69" s="185">
        <f>F70+F71</f>
        <v>1576.4</v>
      </c>
    </row>
    <row r="70" spans="1:6" s="188" customFormat="1" ht="18.75">
      <c r="A70" s="182">
        <f t="shared" si="0"/>
        <v>61</v>
      </c>
      <c r="B70" s="183" t="s">
        <v>356</v>
      </c>
      <c r="C70" s="183" t="s">
        <v>15</v>
      </c>
      <c r="D70" s="187" t="s">
        <v>492</v>
      </c>
      <c r="E70" s="234" t="s">
        <v>491</v>
      </c>
      <c r="F70" s="185">
        <v>1005.1</v>
      </c>
    </row>
    <row r="71" spans="1:6" s="188" customFormat="1" ht="18.75">
      <c r="A71" s="182">
        <f t="shared" si="0"/>
        <v>62</v>
      </c>
      <c r="B71" s="183" t="s">
        <v>356</v>
      </c>
      <c r="C71" s="183" t="s">
        <v>15</v>
      </c>
      <c r="D71" s="187" t="s">
        <v>493</v>
      </c>
      <c r="E71" s="234" t="s">
        <v>500</v>
      </c>
      <c r="F71" s="185">
        <v>571.3</v>
      </c>
    </row>
    <row r="72" spans="1:6" ht="18.75">
      <c r="A72" s="182">
        <f t="shared" si="0"/>
        <v>63</v>
      </c>
      <c r="B72" s="183" t="s">
        <v>356</v>
      </c>
      <c r="C72" s="183" t="s">
        <v>15</v>
      </c>
      <c r="D72" s="187" t="s">
        <v>495</v>
      </c>
      <c r="E72" s="234" t="s">
        <v>494</v>
      </c>
      <c r="F72" s="185">
        <f>F73</f>
        <v>1</v>
      </c>
    </row>
    <row r="73" spans="1:6" ht="18.75">
      <c r="A73" s="182">
        <f t="shared" si="0"/>
        <v>64</v>
      </c>
      <c r="B73" s="183" t="s">
        <v>356</v>
      </c>
      <c r="C73" s="183" t="s">
        <v>15</v>
      </c>
      <c r="D73" s="187" t="s">
        <v>496</v>
      </c>
      <c r="E73" s="234" t="s">
        <v>497</v>
      </c>
      <c r="F73" s="185">
        <f>F74</f>
        <v>1</v>
      </c>
    </row>
    <row r="74" spans="1:6" ht="18.75">
      <c r="A74" s="182">
        <f t="shared" si="0"/>
        <v>65</v>
      </c>
      <c r="B74" s="183" t="s">
        <v>356</v>
      </c>
      <c r="C74" s="183" t="s">
        <v>15</v>
      </c>
      <c r="D74" s="187" t="s">
        <v>498</v>
      </c>
      <c r="E74" s="234" t="s">
        <v>499</v>
      </c>
      <c r="F74" s="185">
        <v>1</v>
      </c>
    </row>
    <row r="75" spans="1:6" s="188" customFormat="1" ht="18.75">
      <c r="A75" s="182">
        <f t="shared" si="0"/>
        <v>66</v>
      </c>
      <c r="B75" s="187" t="s">
        <v>356</v>
      </c>
      <c r="C75" s="187" t="s">
        <v>164</v>
      </c>
      <c r="D75" s="187"/>
      <c r="E75" s="234" t="s">
        <v>647</v>
      </c>
      <c r="F75" s="185">
        <f>F76</f>
        <v>1103</v>
      </c>
    </row>
    <row r="76" spans="1:6" ht="33">
      <c r="A76" s="182">
        <f aca="true" t="shared" si="1" ref="A76:A139">A75+1</f>
        <v>67</v>
      </c>
      <c r="B76" s="187" t="s">
        <v>356</v>
      </c>
      <c r="C76" s="187" t="s">
        <v>164</v>
      </c>
      <c r="D76" s="187" t="s">
        <v>480</v>
      </c>
      <c r="E76" s="235" t="s">
        <v>479</v>
      </c>
      <c r="F76" s="185">
        <f>F77</f>
        <v>1103</v>
      </c>
    </row>
    <row r="77" spans="1:6" ht="18.75">
      <c r="A77" s="182">
        <f t="shared" si="1"/>
        <v>68</v>
      </c>
      <c r="B77" s="187" t="s">
        <v>356</v>
      </c>
      <c r="C77" s="187" t="s">
        <v>164</v>
      </c>
      <c r="D77" s="187" t="s">
        <v>482</v>
      </c>
      <c r="E77" s="234" t="s">
        <v>481</v>
      </c>
      <c r="F77" s="185">
        <f>F78</f>
        <v>1103</v>
      </c>
    </row>
    <row r="78" spans="1:6" ht="18.75">
      <c r="A78" s="182">
        <f t="shared" si="1"/>
        <v>69</v>
      </c>
      <c r="B78" s="187" t="s">
        <v>356</v>
      </c>
      <c r="C78" s="187" t="s">
        <v>164</v>
      </c>
      <c r="D78" s="187" t="s">
        <v>484</v>
      </c>
      <c r="E78" s="234" t="s">
        <v>483</v>
      </c>
      <c r="F78" s="185">
        <v>1103</v>
      </c>
    </row>
    <row r="79" spans="1:6" ht="18.75">
      <c r="A79" s="182">
        <f t="shared" si="1"/>
        <v>70</v>
      </c>
      <c r="B79" s="187" t="s">
        <v>357</v>
      </c>
      <c r="C79" s="187"/>
      <c r="D79" s="187"/>
      <c r="E79" s="237" t="s">
        <v>389</v>
      </c>
      <c r="F79" s="185">
        <f>F80</f>
        <v>2066</v>
      </c>
    </row>
    <row r="80" spans="1:6" ht="18.75">
      <c r="A80" s="182">
        <f t="shared" si="1"/>
        <v>71</v>
      </c>
      <c r="B80" s="187" t="s">
        <v>357</v>
      </c>
      <c r="C80" s="187" t="s">
        <v>432</v>
      </c>
      <c r="D80" s="187"/>
      <c r="E80" s="237" t="s">
        <v>433</v>
      </c>
      <c r="F80" s="185">
        <f>F81</f>
        <v>2066</v>
      </c>
    </row>
    <row r="81" spans="1:6" ht="18.75">
      <c r="A81" s="182">
        <f t="shared" si="1"/>
        <v>72</v>
      </c>
      <c r="B81" s="187" t="s">
        <v>357</v>
      </c>
      <c r="C81" s="187" t="s">
        <v>435</v>
      </c>
      <c r="D81" s="187"/>
      <c r="E81" s="237" t="s">
        <v>434</v>
      </c>
      <c r="F81" s="185">
        <f>F82</f>
        <v>2066</v>
      </c>
    </row>
    <row r="82" spans="1:6" ht="18.75">
      <c r="A82" s="182">
        <f t="shared" si="1"/>
        <v>73</v>
      </c>
      <c r="B82" s="187" t="s">
        <v>357</v>
      </c>
      <c r="C82" s="187" t="s">
        <v>435</v>
      </c>
      <c r="D82" s="187" t="s">
        <v>488</v>
      </c>
      <c r="E82" s="234" t="s">
        <v>487</v>
      </c>
      <c r="F82" s="185">
        <f>F83</f>
        <v>2066</v>
      </c>
    </row>
    <row r="83" spans="1:6" ht="18.75">
      <c r="A83" s="182">
        <f t="shared" si="1"/>
        <v>74</v>
      </c>
      <c r="B83" s="187" t="s">
        <v>357</v>
      </c>
      <c r="C83" s="187" t="s">
        <v>435</v>
      </c>
      <c r="D83" s="187" t="s">
        <v>490</v>
      </c>
      <c r="E83" s="234" t="s">
        <v>489</v>
      </c>
      <c r="F83" s="185">
        <f>F84</f>
        <v>2066</v>
      </c>
    </row>
    <row r="84" spans="1:6" ht="18.75">
      <c r="A84" s="182">
        <f t="shared" si="1"/>
        <v>75</v>
      </c>
      <c r="B84" s="187" t="s">
        <v>357</v>
      </c>
      <c r="C84" s="187" t="s">
        <v>435</v>
      </c>
      <c r="D84" s="187" t="s">
        <v>493</v>
      </c>
      <c r="E84" s="234" t="s">
        <v>500</v>
      </c>
      <c r="F84" s="185">
        <v>2066</v>
      </c>
    </row>
    <row r="85" spans="1:6" ht="18.75">
      <c r="A85" s="182">
        <f t="shared" si="1"/>
        <v>76</v>
      </c>
      <c r="B85" s="183" t="s">
        <v>358</v>
      </c>
      <c r="C85" s="183"/>
      <c r="D85" s="183"/>
      <c r="E85" s="234" t="s">
        <v>382</v>
      </c>
      <c r="F85" s="185">
        <f>F86+F108+F122+F126+F136+F140+F144+F148</f>
        <v>51198.700000000004</v>
      </c>
    </row>
    <row r="86" spans="1:6" ht="18.75">
      <c r="A86" s="182">
        <f t="shared" si="1"/>
        <v>77</v>
      </c>
      <c r="B86" s="187" t="s">
        <v>358</v>
      </c>
      <c r="C86" s="183" t="s">
        <v>422</v>
      </c>
      <c r="D86" s="183"/>
      <c r="E86" s="234" t="s">
        <v>423</v>
      </c>
      <c r="F86" s="207">
        <f>F87+F96</f>
        <v>24200.9</v>
      </c>
    </row>
    <row r="87" spans="1:6" ht="18.75">
      <c r="A87" s="182">
        <f t="shared" si="1"/>
        <v>78</v>
      </c>
      <c r="B87" s="187" t="s">
        <v>358</v>
      </c>
      <c r="C87" s="183" t="s">
        <v>15</v>
      </c>
      <c r="D87" s="183"/>
      <c r="E87" s="234" t="s">
        <v>424</v>
      </c>
      <c r="F87" s="185">
        <f>F88+F92</f>
        <v>10364.5</v>
      </c>
    </row>
    <row r="88" spans="1:6" ht="33">
      <c r="A88" s="182">
        <f t="shared" si="1"/>
        <v>79</v>
      </c>
      <c r="B88" s="187" t="s">
        <v>358</v>
      </c>
      <c r="C88" s="183" t="s">
        <v>15</v>
      </c>
      <c r="D88" s="187" t="s">
        <v>480</v>
      </c>
      <c r="E88" s="234" t="s">
        <v>479</v>
      </c>
      <c r="F88" s="185">
        <f>F89</f>
        <v>9408.6</v>
      </c>
    </row>
    <row r="89" spans="1:6" ht="18.75">
      <c r="A89" s="182">
        <f t="shared" si="1"/>
        <v>80</v>
      </c>
      <c r="B89" s="187" t="s">
        <v>358</v>
      </c>
      <c r="C89" s="183" t="s">
        <v>15</v>
      </c>
      <c r="D89" s="187" t="s">
        <v>482</v>
      </c>
      <c r="E89" s="234" t="s">
        <v>481</v>
      </c>
      <c r="F89" s="185">
        <f>F90+F91</f>
        <v>9408.6</v>
      </c>
    </row>
    <row r="90" spans="1:6" ht="18.75">
      <c r="A90" s="182">
        <f t="shared" si="1"/>
        <v>81</v>
      </c>
      <c r="B90" s="187" t="s">
        <v>358</v>
      </c>
      <c r="C90" s="183" t="s">
        <v>15</v>
      </c>
      <c r="D90" s="187" t="s">
        <v>484</v>
      </c>
      <c r="E90" s="234" t="s">
        <v>483</v>
      </c>
      <c r="F90" s="185">
        <v>9362</v>
      </c>
    </row>
    <row r="91" spans="1:6" ht="18.75">
      <c r="A91" s="182">
        <f t="shared" si="1"/>
        <v>82</v>
      </c>
      <c r="B91" s="187" t="s">
        <v>358</v>
      </c>
      <c r="C91" s="183" t="s">
        <v>15</v>
      </c>
      <c r="D91" s="187" t="s">
        <v>486</v>
      </c>
      <c r="E91" s="234" t="s">
        <v>485</v>
      </c>
      <c r="F91" s="185">
        <v>46.6</v>
      </c>
    </row>
    <row r="92" spans="1:6" ht="18.75">
      <c r="A92" s="182">
        <f t="shared" si="1"/>
        <v>83</v>
      </c>
      <c r="B92" s="187" t="s">
        <v>358</v>
      </c>
      <c r="C92" s="183" t="s">
        <v>15</v>
      </c>
      <c r="D92" s="187" t="s">
        <v>488</v>
      </c>
      <c r="E92" s="234" t="s">
        <v>487</v>
      </c>
      <c r="F92" s="185">
        <f>F93</f>
        <v>955.9</v>
      </c>
    </row>
    <row r="93" spans="1:6" ht="18.75">
      <c r="A93" s="182">
        <f t="shared" si="1"/>
        <v>84</v>
      </c>
      <c r="B93" s="187" t="s">
        <v>358</v>
      </c>
      <c r="C93" s="183" t="s">
        <v>15</v>
      </c>
      <c r="D93" s="187" t="s">
        <v>490</v>
      </c>
      <c r="E93" s="234" t="s">
        <v>489</v>
      </c>
      <c r="F93" s="185">
        <f>F94+F95</f>
        <v>955.9</v>
      </c>
    </row>
    <row r="94" spans="1:6" ht="18.75">
      <c r="A94" s="182">
        <f t="shared" si="1"/>
        <v>85</v>
      </c>
      <c r="B94" s="187" t="s">
        <v>358</v>
      </c>
      <c r="C94" s="183" t="s">
        <v>15</v>
      </c>
      <c r="D94" s="187" t="s">
        <v>492</v>
      </c>
      <c r="E94" s="234" t="s">
        <v>491</v>
      </c>
      <c r="F94" s="185">
        <v>349.5</v>
      </c>
    </row>
    <row r="95" spans="1:6" ht="18.75">
      <c r="A95" s="182">
        <f t="shared" si="1"/>
        <v>86</v>
      </c>
      <c r="B95" s="187" t="s">
        <v>358</v>
      </c>
      <c r="C95" s="183" t="s">
        <v>15</v>
      </c>
      <c r="D95" s="187" t="s">
        <v>493</v>
      </c>
      <c r="E95" s="234" t="s">
        <v>500</v>
      </c>
      <c r="F95" s="185">
        <v>606.4</v>
      </c>
    </row>
    <row r="96" spans="1:6" ht="18.75">
      <c r="A96" s="182">
        <f t="shared" si="1"/>
        <v>87</v>
      </c>
      <c r="B96" s="187" t="s">
        <v>358</v>
      </c>
      <c r="C96" s="187" t="s">
        <v>22</v>
      </c>
      <c r="D96" s="187"/>
      <c r="E96" s="234" t="s">
        <v>436</v>
      </c>
      <c r="F96" s="185">
        <f>F97+F101+F105</f>
        <v>13836.4</v>
      </c>
    </row>
    <row r="97" spans="1:6" ht="33">
      <c r="A97" s="182">
        <f t="shared" si="1"/>
        <v>88</v>
      </c>
      <c r="B97" s="187" t="s">
        <v>358</v>
      </c>
      <c r="C97" s="187" t="s">
        <v>22</v>
      </c>
      <c r="D97" s="187" t="s">
        <v>480</v>
      </c>
      <c r="E97" s="234" t="s">
        <v>479</v>
      </c>
      <c r="F97" s="185">
        <f>F98</f>
        <v>11800</v>
      </c>
    </row>
    <row r="98" spans="1:6" ht="18.75">
      <c r="A98" s="182">
        <f t="shared" si="1"/>
        <v>89</v>
      </c>
      <c r="B98" s="187" t="s">
        <v>358</v>
      </c>
      <c r="C98" s="187" t="s">
        <v>22</v>
      </c>
      <c r="D98" s="187" t="s">
        <v>506</v>
      </c>
      <c r="E98" s="234" t="s">
        <v>505</v>
      </c>
      <c r="F98" s="185">
        <f>F99+F100</f>
        <v>11800</v>
      </c>
    </row>
    <row r="99" spans="1:6" ht="18.75">
      <c r="A99" s="182">
        <f t="shared" si="1"/>
        <v>90</v>
      </c>
      <c r="B99" s="187" t="s">
        <v>358</v>
      </c>
      <c r="C99" s="187" t="s">
        <v>22</v>
      </c>
      <c r="D99" s="187" t="s">
        <v>507</v>
      </c>
      <c r="E99" s="234" t="s">
        <v>483</v>
      </c>
      <c r="F99" s="185">
        <v>11790.8</v>
      </c>
    </row>
    <row r="100" spans="1:6" ht="18.75">
      <c r="A100" s="182">
        <f t="shared" si="1"/>
        <v>91</v>
      </c>
      <c r="B100" s="187" t="s">
        <v>358</v>
      </c>
      <c r="C100" s="187" t="s">
        <v>22</v>
      </c>
      <c r="D100" s="187" t="s">
        <v>508</v>
      </c>
      <c r="E100" s="234" t="s">
        <v>485</v>
      </c>
      <c r="F100" s="185">
        <v>9.2</v>
      </c>
    </row>
    <row r="101" spans="1:6" ht="18.75">
      <c r="A101" s="182">
        <f t="shared" si="1"/>
        <v>92</v>
      </c>
      <c r="B101" s="187" t="s">
        <v>358</v>
      </c>
      <c r="C101" s="187" t="s">
        <v>22</v>
      </c>
      <c r="D101" s="187" t="s">
        <v>488</v>
      </c>
      <c r="E101" s="234" t="s">
        <v>487</v>
      </c>
      <c r="F101" s="185">
        <f>F102</f>
        <v>2033.4</v>
      </c>
    </row>
    <row r="102" spans="1:6" ht="18.75">
      <c r="A102" s="182">
        <f t="shared" si="1"/>
        <v>93</v>
      </c>
      <c r="B102" s="187" t="s">
        <v>358</v>
      </c>
      <c r="C102" s="187" t="s">
        <v>22</v>
      </c>
      <c r="D102" s="187" t="s">
        <v>490</v>
      </c>
      <c r="E102" s="234" t="s">
        <v>489</v>
      </c>
      <c r="F102" s="185">
        <f>F103+F104</f>
        <v>2033.4</v>
      </c>
    </row>
    <row r="103" spans="1:6" ht="18.75">
      <c r="A103" s="182">
        <f t="shared" si="1"/>
        <v>94</v>
      </c>
      <c r="B103" s="187" t="s">
        <v>358</v>
      </c>
      <c r="C103" s="187" t="s">
        <v>22</v>
      </c>
      <c r="D103" s="187" t="s">
        <v>492</v>
      </c>
      <c r="E103" s="234" t="s">
        <v>491</v>
      </c>
      <c r="F103" s="185">
        <v>769.4</v>
      </c>
    </row>
    <row r="104" spans="1:6" ht="18.75">
      <c r="A104" s="182">
        <f t="shared" si="1"/>
        <v>95</v>
      </c>
      <c r="B104" s="187" t="s">
        <v>358</v>
      </c>
      <c r="C104" s="187" t="s">
        <v>22</v>
      </c>
      <c r="D104" s="187" t="s">
        <v>493</v>
      </c>
      <c r="E104" s="234" t="s">
        <v>500</v>
      </c>
      <c r="F104" s="185">
        <v>1264</v>
      </c>
    </row>
    <row r="105" spans="1:6" ht="18.75">
      <c r="A105" s="182">
        <f t="shared" si="1"/>
        <v>96</v>
      </c>
      <c r="B105" s="187" t="s">
        <v>358</v>
      </c>
      <c r="C105" s="187" t="s">
        <v>22</v>
      </c>
      <c r="D105" s="187" t="s">
        <v>495</v>
      </c>
      <c r="E105" s="234" t="s">
        <v>494</v>
      </c>
      <c r="F105" s="185">
        <f>F106</f>
        <v>3</v>
      </c>
    </row>
    <row r="106" spans="1:6" ht="18.75">
      <c r="A106" s="182">
        <f t="shared" si="1"/>
        <v>97</v>
      </c>
      <c r="B106" s="187" t="s">
        <v>358</v>
      </c>
      <c r="C106" s="187" t="s">
        <v>22</v>
      </c>
      <c r="D106" s="187" t="s">
        <v>496</v>
      </c>
      <c r="E106" s="234" t="s">
        <v>497</v>
      </c>
      <c r="F106" s="185">
        <f>F107</f>
        <v>3</v>
      </c>
    </row>
    <row r="107" spans="1:6" ht="18.75">
      <c r="A107" s="182">
        <f t="shared" si="1"/>
        <v>98</v>
      </c>
      <c r="B107" s="187" t="s">
        <v>358</v>
      </c>
      <c r="C107" s="187" t="s">
        <v>22</v>
      </c>
      <c r="D107" s="187" t="s">
        <v>498</v>
      </c>
      <c r="E107" s="234" t="s">
        <v>499</v>
      </c>
      <c r="F107" s="185">
        <v>3</v>
      </c>
    </row>
    <row r="108" spans="1:6" ht="33">
      <c r="A108" s="182">
        <f t="shared" si="1"/>
        <v>99</v>
      </c>
      <c r="B108" s="187" t="s">
        <v>358</v>
      </c>
      <c r="C108" s="187" t="s">
        <v>437</v>
      </c>
      <c r="D108" s="187"/>
      <c r="E108" s="234" t="s">
        <v>438</v>
      </c>
      <c r="F108" s="185">
        <f>F109+F113</f>
        <v>5116.2</v>
      </c>
    </row>
    <row r="109" spans="1:6" ht="18.75">
      <c r="A109" s="182">
        <f t="shared" si="1"/>
        <v>100</v>
      </c>
      <c r="B109" s="187" t="s">
        <v>358</v>
      </c>
      <c r="C109" s="187" t="s">
        <v>306</v>
      </c>
      <c r="D109" s="187"/>
      <c r="E109" s="237" t="s">
        <v>439</v>
      </c>
      <c r="F109" s="185">
        <f>F110</f>
        <v>3649.7</v>
      </c>
    </row>
    <row r="110" spans="1:6" ht="18.75">
      <c r="A110" s="182">
        <f t="shared" si="1"/>
        <v>101</v>
      </c>
      <c r="B110" s="187" t="s">
        <v>358</v>
      </c>
      <c r="C110" s="187" t="s">
        <v>306</v>
      </c>
      <c r="D110" s="187" t="s">
        <v>488</v>
      </c>
      <c r="E110" s="234" t="s">
        <v>487</v>
      </c>
      <c r="F110" s="185">
        <f>F111</f>
        <v>3649.7</v>
      </c>
    </row>
    <row r="111" spans="1:6" ht="18.75">
      <c r="A111" s="182">
        <f t="shared" si="1"/>
        <v>102</v>
      </c>
      <c r="B111" s="187" t="s">
        <v>358</v>
      </c>
      <c r="C111" s="187" t="s">
        <v>306</v>
      </c>
      <c r="D111" s="187" t="s">
        <v>490</v>
      </c>
      <c r="E111" s="234" t="s">
        <v>489</v>
      </c>
      <c r="F111" s="185">
        <f>F112</f>
        <v>3649.7</v>
      </c>
    </row>
    <row r="112" spans="1:6" ht="18.75">
      <c r="A112" s="182">
        <f t="shared" si="1"/>
        <v>103</v>
      </c>
      <c r="B112" s="187" t="s">
        <v>358</v>
      </c>
      <c r="C112" s="187" t="s">
        <v>306</v>
      </c>
      <c r="D112" s="187" t="s">
        <v>493</v>
      </c>
      <c r="E112" s="234" t="s">
        <v>500</v>
      </c>
      <c r="F112" s="185">
        <v>3649.7</v>
      </c>
    </row>
    <row r="113" spans="1:6" ht="33">
      <c r="A113" s="182">
        <f t="shared" si="1"/>
        <v>104</v>
      </c>
      <c r="B113" s="187" t="s">
        <v>358</v>
      </c>
      <c r="C113" s="187" t="s">
        <v>187</v>
      </c>
      <c r="D113" s="187"/>
      <c r="E113" s="234" t="s">
        <v>440</v>
      </c>
      <c r="F113" s="185">
        <f>F114+F117</f>
        <v>1466.5</v>
      </c>
    </row>
    <row r="114" spans="1:6" ht="18.75">
      <c r="A114" s="182">
        <f t="shared" si="1"/>
        <v>105</v>
      </c>
      <c r="B114" s="187" t="s">
        <v>358</v>
      </c>
      <c r="C114" s="187" t="s">
        <v>187</v>
      </c>
      <c r="D114" s="187" t="s">
        <v>488</v>
      </c>
      <c r="E114" s="234" t="s">
        <v>487</v>
      </c>
      <c r="F114" s="185">
        <f>F115</f>
        <v>1318.5</v>
      </c>
    </row>
    <row r="115" spans="1:6" ht="18.75">
      <c r="A115" s="182">
        <f t="shared" si="1"/>
        <v>106</v>
      </c>
      <c r="B115" s="187" t="s">
        <v>358</v>
      </c>
      <c r="C115" s="187" t="s">
        <v>187</v>
      </c>
      <c r="D115" s="187" t="s">
        <v>490</v>
      </c>
      <c r="E115" s="234" t="s">
        <v>489</v>
      </c>
      <c r="F115" s="185">
        <f>F116</f>
        <v>1318.5</v>
      </c>
    </row>
    <row r="116" spans="1:6" ht="18.75">
      <c r="A116" s="182">
        <f t="shared" si="1"/>
        <v>107</v>
      </c>
      <c r="B116" s="187" t="s">
        <v>358</v>
      </c>
      <c r="C116" s="187" t="s">
        <v>187</v>
      </c>
      <c r="D116" s="187" t="s">
        <v>493</v>
      </c>
      <c r="E116" s="234" t="s">
        <v>500</v>
      </c>
      <c r="F116" s="185">
        <v>1318.5</v>
      </c>
    </row>
    <row r="117" spans="1:6" ht="18.75">
      <c r="A117" s="182">
        <f t="shared" si="1"/>
        <v>108</v>
      </c>
      <c r="B117" s="187" t="s">
        <v>358</v>
      </c>
      <c r="C117" s="187" t="s">
        <v>187</v>
      </c>
      <c r="D117" s="187" t="s">
        <v>495</v>
      </c>
      <c r="E117" s="234" t="s">
        <v>494</v>
      </c>
      <c r="F117" s="185">
        <f>F120+F118</f>
        <v>148</v>
      </c>
    </row>
    <row r="118" spans="1:6" ht="18.75">
      <c r="A118" s="182">
        <f t="shared" si="1"/>
        <v>109</v>
      </c>
      <c r="B118" s="187" t="s">
        <v>358</v>
      </c>
      <c r="C118" s="187" t="s">
        <v>187</v>
      </c>
      <c r="D118" s="187" t="s">
        <v>694</v>
      </c>
      <c r="E118" s="234" t="s">
        <v>693</v>
      </c>
      <c r="F118" s="185">
        <f>F119</f>
        <v>145</v>
      </c>
    </row>
    <row r="119" spans="1:6" ht="49.5">
      <c r="A119" s="182">
        <f t="shared" si="1"/>
        <v>110</v>
      </c>
      <c r="B119" s="187" t="s">
        <v>358</v>
      </c>
      <c r="C119" s="187" t="s">
        <v>187</v>
      </c>
      <c r="D119" s="187" t="s">
        <v>695</v>
      </c>
      <c r="E119" s="234" t="s">
        <v>697</v>
      </c>
      <c r="F119" s="185">
        <v>145</v>
      </c>
    </row>
    <row r="120" spans="1:6" ht="18.75">
      <c r="A120" s="182">
        <f t="shared" si="1"/>
        <v>111</v>
      </c>
      <c r="B120" s="187" t="s">
        <v>358</v>
      </c>
      <c r="C120" s="187" t="s">
        <v>187</v>
      </c>
      <c r="D120" s="187" t="s">
        <v>496</v>
      </c>
      <c r="E120" s="234" t="s">
        <v>497</v>
      </c>
      <c r="F120" s="185">
        <f>F121</f>
        <v>3</v>
      </c>
    </row>
    <row r="121" spans="1:6" ht="18.75">
      <c r="A121" s="182">
        <f t="shared" si="1"/>
        <v>112</v>
      </c>
      <c r="B121" s="187" t="s">
        <v>358</v>
      </c>
      <c r="C121" s="187" t="s">
        <v>187</v>
      </c>
      <c r="D121" s="187" t="s">
        <v>498</v>
      </c>
      <c r="E121" s="234" t="s">
        <v>499</v>
      </c>
      <c r="F121" s="185">
        <v>3</v>
      </c>
    </row>
    <row r="122" spans="1:6" ht="18.75">
      <c r="A122" s="182">
        <f t="shared" si="1"/>
        <v>113</v>
      </c>
      <c r="B122" s="187" t="s">
        <v>358</v>
      </c>
      <c r="C122" s="187" t="s">
        <v>441</v>
      </c>
      <c r="D122" s="187"/>
      <c r="E122" s="234" t="s">
        <v>442</v>
      </c>
      <c r="F122" s="185">
        <f>F123</f>
        <v>2032</v>
      </c>
    </row>
    <row r="123" spans="1:6" ht="18.75">
      <c r="A123" s="182">
        <f t="shared" si="1"/>
        <v>114</v>
      </c>
      <c r="B123" s="187" t="s">
        <v>358</v>
      </c>
      <c r="C123" s="187" t="s">
        <v>24</v>
      </c>
      <c r="D123" s="187"/>
      <c r="E123" s="234" t="s">
        <v>443</v>
      </c>
      <c r="F123" s="185">
        <f>F124</f>
        <v>2032</v>
      </c>
    </row>
    <row r="124" spans="1:6" ht="18.75">
      <c r="A124" s="182">
        <f t="shared" si="1"/>
        <v>115</v>
      </c>
      <c r="B124" s="187" t="s">
        <v>358</v>
      </c>
      <c r="C124" s="187" t="s">
        <v>24</v>
      </c>
      <c r="D124" s="187" t="s">
        <v>495</v>
      </c>
      <c r="E124" s="234" t="s">
        <v>494</v>
      </c>
      <c r="F124" s="185">
        <f>F125</f>
        <v>2032</v>
      </c>
    </row>
    <row r="125" spans="1:6" ht="33">
      <c r="A125" s="182">
        <f t="shared" si="1"/>
        <v>116</v>
      </c>
      <c r="B125" s="187" t="s">
        <v>358</v>
      </c>
      <c r="C125" s="187" t="s">
        <v>24</v>
      </c>
      <c r="D125" s="187" t="s">
        <v>444</v>
      </c>
      <c r="E125" s="237" t="s">
        <v>445</v>
      </c>
      <c r="F125" s="185">
        <v>2032</v>
      </c>
    </row>
    <row r="126" spans="1:6" ht="18.75">
      <c r="A126" s="182">
        <f t="shared" si="1"/>
        <v>117</v>
      </c>
      <c r="B126" s="187" t="s">
        <v>358</v>
      </c>
      <c r="C126" s="187" t="s">
        <v>446</v>
      </c>
      <c r="D126" s="187"/>
      <c r="E126" s="237" t="s">
        <v>447</v>
      </c>
      <c r="F126" s="185">
        <f>F127</f>
        <v>17427.7</v>
      </c>
    </row>
    <row r="127" spans="1:6" ht="18.75">
      <c r="A127" s="182">
        <f t="shared" si="1"/>
        <v>118</v>
      </c>
      <c r="B127" s="187" t="s">
        <v>358</v>
      </c>
      <c r="C127" s="187" t="s">
        <v>349</v>
      </c>
      <c r="D127" s="187"/>
      <c r="E127" s="237" t="s">
        <v>436</v>
      </c>
      <c r="F127" s="185">
        <f>F128+F132</f>
        <v>17427.7</v>
      </c>
    </row>
    <row r="128" spans="1:6" ht="33">
      <c r="A128" s="182">
        <f t="shared" si="1"/>
        <v>119</v>
      </c>
      <c r="B128" s="187" t="s">
        <v>358</v>
      </c>
      <c r="C128" s="187" t="s">
        <v>349</v>
      </c>
      <c r="D128" s="187" t="s">
        <v>480</v>
      </c>
      <c r="E128" s="234" t="s">
        <v>479</v>
      </c>
      <c r="F128" s="185">
        <f>F129</f>
        <v>9882.6</v>
      </c>
    </row>
    <row r="129" spans="1:6" ht="18.75">
      <c r="A129" s="182">
        <f t="shared" si="1"/>
        <v>120</v>
      </c>
      <c r="B129" s="187" t="s">
        <v>358</v>
      </c>
      <c r="C129" s="187" t="s">
        <v>349</v>
      </c>
      <c r="D129" s="187" t="s">
        <v>506</v>
      </c>
      <c r="E129" s="234" t="s">
        <v>505</v>
      </c>
      <c r="F129" s="185">
        <f>F130+F131</f>
        <v>9882.6</v>
      </c>
    </row>
    <row r="130" spans="1:6" ht="18.75">
      <c r="A130" s="182">
        <f t="shared" si="1"/>
        <v>121</v>
      </c>
      <c r="B130" s="187" t="s">
        <v>358</v>
      </c>
      <c r="C130" s="187" t="s">
        <v>349</v>
      </c>
      <c r="D130" s="187" t="s">
        <v>507</v>
      </c>
      <c r="E130" s="234" t="s">
        <v>483</v>
      </c>
      <c r="F130" s="185">
        <v>9876.2</v>
      </c>
    </row>
    <row r="131" spans="1:6" ht="18.75">
      <c r="A131" s="182">
        <f t="shared" si="1"/>
        <v>122</v>
      </c>
      <c r="B131" s="187" t="s">
        <v>358</v>
      </c>
      <c r="C131" s="187" t="s">
        <v>349</v>
      </c>
      <c r="D131" s="187" t="s">
        <v>508</v>
      </c>
      <c r="E131" s="234" t="s">
        <v>485</v>
      </c>
      <c r="F131" s="185">
        <v>6.4</v>
      </c>
    </row>
    <row r="132" spans="1:6" ht="18.75">
      <c r="A132" s="182">
        <f t="shared" si="1"/>
        <v>123</v>
      </c>
      <c r="B132" s="187" t="s">
        <v>358</v>
      </c>
      <c r="C132" s="187" t="s">
        <v>349</v>
      </c>
      <c r="D132" s="187" t="s">
        <v>488</v>
      </c>
      <c r="E132" s="234" t="s">
        <v>487</v>
      </c>
      <c r="F132" s="185">
        <f>F133</f>
        <v>7545.1</v>
      </c>
    </row>
    <row r="133" spans="1:6" ht="18.75">
      <c r="A133" s="182">
        <f t="shared" si="1"/>
        <v>124</v>
      </c>
      <c r="B133" s="187" t="s">
        <v>358</v>
      </c>
      <c r="C133" s="187" t="s">
        <v>349</v>
      </c>
      <c r="D133" s="187" t="s">
        <v>490</v>
      </c>
      <c r="E133" s="234" t="s">
        <v>489</v>
      </c>
      <c r="F133" s="185">
        <f>F134+F135</f>
        <v>7545.1</v>
      </c>
    </row>
    <row r="134" spans="1:6" ht="18.75">
      <c r="A134" s="182">
        <f t="shared" si="1"/>
        <v>125</v>
      </c>
      <c r="B134" s="187" t="s">
        <v>358</v>
      </c>
      <c r="C134" s="187" t="s">
        <v>349</v>
      </c>
      <c r="D134" s="187" t="s">
        <v>492</v>
      </c>
      <c r="E134" s="234" t="s">
        <v>491</v>
      </c>
      <c r="F134" s="185">
        <v>322.1</v>
      </c>
    </row>
    <row r="135" spans="1:6" ht="18.75">
      <c r="A135" s="182">
        <f t="shared" si="1"/>
        <v>126</v>
      </c>
      <c r="B135" s="187" t="s">
        <v>358</v>
      </c>
      <c r="C135" s="187" t="s">
        <v>349</v>
      </c>
      <c r="D135" s="187" t="s">
        <v>493</v>
      </c>
      <c r="E135" s="234" t="s">
        <v>500</v>
      </c>
      <c r="F135" s="185">
        <v>7223</v>
      </c>
    </row>
    <row r="136" spans="1:6" ht="33">
      <c r="A136" s="182">
        <f t="shared" si="1"/>
        <v>127</v>
      </c>
      <c r="B136" s="187" t="s">
        <v>358</v>
      </c>
      <c r="C136" s="183" t="s">
        <v>625</v>
      </c>
      <c r="D136" s="183"/>
      <c r="E136" s="238" t="s">
        <v>449</v>
      </c>
      <c r="F136" s="185">
        <f>F137</f>
        <v>801</v>
      </c>
    </row>
    <row r="137" spans="1:6" ht="18.75">
      <c r="A137" s="182">
        <f t="shared" si="1"/>
        <v>128</v>
      </c>
      <c r="B137" s="187" t="s">
        <v>358</v>
      </c>
      <c r="C137" s="183" t="s">
        <v>625</v>
      </c>
      <c r="D137" s="187" t="s">
        <v>488</v>
      </c>
      <c r="E137" s="234" t="s">
        <v>487</v>
      </c>
      <c r="F137" s="185">
        <f>F138</f>
        <v>801</v>
      </c>
    </row>
    <row r="138" spans="1:6" ht="18.75">
      <c r="A138" s="182">
        <f t="shared" si="1"/>
        <v>129</v>
      </c>
      <c r="B138" s="187" t="s">
        <v>358</v>
      </c>
      <c r="C138" s="183" t="s">
        <v>625</v>
      </c>
      <c r="D138" s="187" t="s">
        <v>490</v>
      </c>
      <c r="E138" s="234" t="s">
        <v>489</v>
      </c>
      <c r="F138" s="185">
        <f>F139</f>
        <v>801</v>
      </c>
    </row>
    <row r="139" spans="1:6" ht="18.75">
      <c r="A139" s="182">
        <f t="shared" si="1"/>
        <v>130</v>
      </c>
      <c r="B139" s="187" t="s">
        <v>358</v>
      </c>
      <c r="C139" s="183" t="s">
        <v>625</v>
      </c>
      <c r="D139" s="187" t="s">
        <v>493</v>
      </c>
      <c r="E139" s="234" t="s">
        <v>500</v>
      </c>
      <c r="F139" s="185">
        <v>801</v>
      </c>
    </row>
    <row r="140" spans="1:6" ht="49.5">
      <c r="A140" s="182">
        <f aca="true" t="shared" si="2" ref="A140:A203">A139+1</f>
        <v>131</v>
      </c>
      <c r="B140" s="187" t="s">
        <v>358</v>
      </c>
      <c r="C140" s="183" t="s">
        <v>626</v>
      </c>
      <c r="D140" s="183"/>
      <c r="E140" s="234" t="s">
        <v>472</v>
      </c>
      <c r="F140" s="185">
        <f>F141</f>
        <v>0.1</v>
      </c>
    </row>
    <row r="141" spans="1:6" ht="18.75">
      <c r="A141" s="182">
        <f t="shared" si="2"/>
        <v>132</v>
      </c>
      <c r="B141" s="187" t="s">
        <v>358</v>
      </c>
      <c r="C141" s="183" t="s">
        <v>626</v>
      </c>
      <c r="D141" s="187" t="s">
        <v>488</v>
      </c>
      <c r="E141" s="234" t="s">
        <v>487</v>
      </c>
      <c r="F141" s="185">
        <f>F142</f>
        <v>0.1</v>
      </c>
    </row>
    <row r="142" spans="1:6" ht="18.75">
      <c r="A142" s="182">
        <f t="shared" si="2"/>
        <v>133</v>
      </c>
      <c r="B142" s="187" t="s">
        <v>358</v>
      </c>
      <c r="C142" s="183" t="s">
        <v>626</v>
      </c>
      <c r="D142" s="187" t="s">
        <v>490</v>
      </c>
      <c r="E142" s="234" t="s">
        <v>489</v>
      </c>
      <c r="F142" s="185">
        <f>F143</f>
        <v>0.1</v>
      </c>
    </row>
    <row r="143" spans="1:6" ht="18.75">
      <c r="A143" s="182">
        <f t="shared" si="2"/>
        <v>134</v>
      </c>
      <c r="B143" s="187" t="s">
        <v>358</v>
      </c>
      <c r="C143" s="183" t="s">
        <v>626</v>
      </c>
      <c r="D143" s="187" t="s">
        <v>493</v>
      </c>
      <c r="E143" s="234" t="s">
        <v>500</v>
      </c>
      <c r="F143" s="185">
        <v>0.1</v>
      </c>
    </row>
    <row r="144" spans="1:6" ht="18.75">
      <c r="A144" s="182">
        <f t="shared" si="2"/>
        <v>135</v>
      </c>
      <c r="B144" s="187" t="s">
        <v>358</v>
      </c>
      <c r="C144" s="183" t="s">
        <v>627</v>
      </c>
      <c r="D144" s="183"/>
      <c r="E144" s="234" t="s">
        <v>473</v>
      </c>
      <c r="F144" s="185">
        <f>F145</f>
        <v>79</v>
      </c>
    </row>
    <row r="145" spans="1:6" ht="18.75">
      <c r="A145" s="182">
        <f t="shared" si="2"/>
        <v>136</v>
      </c>
      <c r="B145" s="187" t="s">
        <v>358</v>
      </c>
      <c r="C145" s="183" t="s">
        <v>627</v>
      </c>
      <c r="D145" s="187" t="s">
        <v>488</v>
      </c>
      <c r="E145" s="234" t="s">
        <v>487</v>
      </c>
      <c r="F145" s="185">
        <f>F146</f>
        <v>79</v>
      </c>
    </row>
    <row r="146" spans="1:6" ht="18.75">
      <c r="A146" s="182">
        <f t="shared" si="2"/>
        <v>137</v>
      </c>
      <c r="B146" s="187" t="s">
        <v>358</v>
      </c>
      <c r="C146" s="183" t="s">
        <v>627</v>
      </c>
      <c r="D146" s="187" t="s">
        <v>490</v>
      </c>
      <c r="E146" s="234" t="s">
        <v>489</v>
      </c>
      <c r="F146" s="185">
        <f>F147</f>
        <v>79</v>
      </c>
    </row>
    <row r="147" spans="1:6" ht="18.75">
      <c r="A147" s="182">
        <f t="shared" si="2"/>
        <v>138</v>
      </c>
      <c r="B147" s="187" t="s">
        <v>358</v>
      </c>
      <c r="C147" s="183" t="s">
        <v>627</v>
      </c>
      <c r="D147" s="187" t="s">
        <v>493</v>
      </c>
      <c r="E147" s="234" t="s">
        <v>500</v>
      </c>
      <c r="F147" s="185">
        <v>79</v>
      </c>
    </row>
    <row r="148" spans="1:6" ht="18.75">
      <c r="A148" s="182">
        <f t="shared" si="2"/>
        <v>139</v>
      </c>
      <c r="B148" s="187" t="s">
        <v>358</v>
      </c>
      <c r="C148" s="183" t="s">
        <v>529</v>
      </c>
      <c r="D148" s="187"/>
      <c r="E148" s="234" t="s">
        <v>531</v>
      </c>
      <c r="F148" s="185">
        <f>F149</f>
        <v>1541.8</v>
      </c>
    </row>
    <row r="149" spans="1:6" ht="18.75">
      <c r="A149" s="182">
        <f t="shared" si="2"/>
        <v>140</v>
      </c>
      <c r="B149" s="187" t="s">
        <v>358</v>
      </c>
      <c r="C149" s="183" t="s">
        <v>530</v>
      </c>
      <c r="D149" s="187"/>
      <c r="E149" s="234" t="s">
        <v>419</v>
      </c>
      <c r="F149" s="185">
        <f>F150</f>
        <v>1541.8</v>
      </c>
    </row>
    <row r="150" spans="1:6" ht="18.75">
      <c r="A150" s="182">
        <f t="shared" si="2"/>
        <v>141</v>
      </c>
      <c r="B150" s="187" t="s">
        <v>358</v>
      </c>
      <c r="C150" s="183" t="s">
        <v>530</v>
      </c>
      <c r="D150" s="187" t="s">
        <v>488</v>
      </c>
      <c r="E150" s="234" t="s">
        <v>487</v>
      </c>
      <c r="F150" s="185">
        <f>F151</f>
        <v>1541.8</v>
      </c>
    </row>
    <row r="151" spans="1:6" ht="18.75">
      <c r="A151" s="182">
        <f t="shared" si="2"/>
        <v>142</v>
      </c>
      <c r="B151" s="187" t="s">
        <v>358</v>
      </c>
      <c r="C151" s="183" t="s">
        <v>530</v>
      </c>
      <c r="D151" s="187" t="s">
        <v>490</v>
      </c>
      <c r="E151" s="234" t="s">
        <v>489</v>
      </c>
      <c r="F151" s="185">
        <f>F152</f>
        <v>1541.8</v>
      </c>
    </row>
    <row r="152" spans="1:6" ht="18.75">
      <c r="A152" s="182">
        <f t="shared" si="2"/>
        <v>143</v>
      </c>
      <c r="B152" s="187" t="s">
        <v>358</v>
      </c>
      <c r="C152" s="183" t="s">
        <v>530</v>
      </c>
      <c r="D152" s="187" t="s">
        <v>493</v>
      </c>
      <c r="E152" s="234" t="s">
        <v>500</v>
      </c>
      <c r="F152" s="185">
        <v>1541.8</v>
      </c>
    </row>
    <row r="153" spans="1:6" ht="18.75">
      <c r="A153" s="182">
        <f t="shared" si="2"/>
        <v>144</v>
      </c>
      <c r="B153" s="218" t="s">
        <v>359</v>
      </c>
      <c r="C153" s="218"/>
      <c r="D153" s="218"/>
      <c r="E153" s="239" t="s">
        <v>383</v>
      </c>
      <c r="F153" s="219">
        <f>F154+F173+F182</f>
        <v>20711.1</v>
      </c>
    </row>
    <row r="154" spans="1:6" ht="33">
      <c r="A154" s="182">
        <f t="shared" si="2"/>
        <v>145</v>
      </c>
      <c r="B154" s="183" t="s">
        <v>643</v>
      </c>
      <c r="C154" s="183"/>
      <c r="D154" s="183"/>
      <c r="E154" s="234" t="s">
        <v>384</v>
      </c>
      <c r="F154" s="185">
        <f>F155+F160</f>
        <v>11354.5</v>
      </c>
    </row>
    <row r="155" spans="1:6" ht="18.75">
      <c r="A155" s="182">
        <f t="shared" si="2"/>
        <v>146</v>
      </c>
      <c r="B155" s="183" t="s">
        <v>643</v>
      </c>
      <c r="C155" s="183" t="s">
        <v>452</v>
      </c>
      <c r="D155" s="183"/>
      <c r="E155" s="234" t="s">
        <v>453</v>
      </c>
      <c r="F155" s="185">
        <f>F156</f>
        <v>200</v>
      </c>
    </row>
    <row r="156" spans="1:6" ht="33">
      <c r="A156" s="182">
        <f t="shared" si="2"/>
        <v>147</v>
      </c>
      <c r="B156" s="183" t="s">
        <v>643</v>
      </c>
      <c r="C156" s="183" t="s">
        <v>32</v>
      </c>
      <c r="D156" s="183"/>
      <c r="E156" s="234" t="s">
        <v>454</v>
      </c>
      <c r="F156" s="185">
        <f>F157</f>
        <v>200</v>
      </c>
    </row>
    <row r="157" spans="1:6" ht="18.75">
      <c r="A157" s="182">
        <f t="shared" si="2"/>
        <v>148</v>
      </c>
      <c r="B157" s="183" t="s">
        <v>643</v>
      </c>
      <c r="C157" s="183" t="s">
        <v>32</v>
      </c>
      <c r="D157" s="187" t="s">
        <v>488</v>
      </c>
      <c r="E157" s="234" t="s">
        <v>487</v>
      </c>
      <c r="F157" s="185">
        <f>F158</f>
        <v>200</v>
      </c>
    </row>
    <row r="158" spans="1:6" ht="18.75">
      <c r="A158" s="182">
        <f t="shared" si="2"/>
        <v>149</v>
      </c>
      <c r="B158" s="183" t="s">
        <v>643</v>
      </c>
      <c r="C158" s="183" t="s">
        <v>32</v>
      </c>
      <c r="D158" s="187" t="s">
        <v>490</v>
      </c>
      <c r="E158" s="234" t="s">
        <v>489</v>
      </c>
      <c r="F158" s="185">
        <f>F159</f>
        <v>200</v>
      </c>
    </row>
    <row r="159" spans="1:6" ht="18.75">
      <c r="A159" s="182">
        <f t="shared" si="2"/>
        <v>150</v>
      </c>
      <c r="B159" s="183" t="s">
        <v>643</v>
      </c>
      <c r="C159" s="183" t="s">
        <v>32</v>
      </c>
      <c r="D159" s="187" t="s">
        <v>493</v>
      </c>
      <c r="E159" s="234" t="s">
        <v>500</v>
      </c>
      <c r="F159" s="185">
        <v>200</v>
      </c>
    </row>
    <row r="160" spans="1:6" ht="18.75">
      <c r="A160" s="182">
        <f t="shared" si="2"/>
        <v>151</v>
      </c>
      <c r="B160" s="183" t="s">
        <v>643</v>
      </c>
      <c r="C160" s="183" t="s">
        <v>455</v>
      </c>
      <c r="D160" s="183"/>
      <c r="E160" s="238" t="s">
        <v>456</v>
      </c>
      <c r="F160" s="185">
        <f>F161</f>
        <v>11154.5</v>
      </c>
    </row>
    <row r="161" spans="1:6" ht="18.75">
      <c r="A161" s="182">
        <f t="shared" si="2"/>
        <v>152</v>
      </c>
      <c r="B161" s="183" t="s">
        <v>643</v>
      </c>
      <c r="C161" s="183" t="s">
        <v>33</v>
      </c>
      <c r="D161" s="183"/>
      <c r="E161" s="240" t="s">
        <v>436</v>
      </c>
      <c r="F161" s="185">
        <f>F162+F166+F170</f>
        <v>11154.5</v>
      </c>
    </row>
    <row r="162" spans="1:6" ht="33">
      <c r="A162" s="182">
        <f t="shared" si="2"/>
        <v>153</v>
      </c>
      <c r="B162" s="183" t="s">
        <v>643</v>
      </c>
      <c r="C162" s="183" t="s">
        <v>33</v>
      </c>
      <c r="D162" s="187" t="s">
        <v>480</v>
      </c>
      <c r="E162" s="234" t="s">
        <v>479</v>
      </c>
      <c r="F162" s="185">
        <f>F163</f>
        <v>9066.2</v>
      </c>
    </row>
    <row r="163" spans="1:6" ht="18.75">
      <c r="A163" s="182">
        <f t="shared" si="2"/>
        <v>154</v>
      </c>
      <c r="B163" s="183" t="s">
        <v>643</v>
      </c>
      <c r="C163" s="183" t="s">
        <v>33</v>
      </c>
      <c r="D163" s="187" t="s">
        <v>506</v>
      </c>
      <c r="E163" s="234" t="s">
        <v>505</v>
      </c>
      <c r="F163" s="185">
        <f>F164+F165</f>
        <v>9066.2</v>
      </c>
    </row>
    <row r="164" spans="1:6" ht="18.75">
      <c r="A164" s="182">
        <f t="shared" si="2"/>
        <v>155</v>
      </c>
      <c r="B164" s="183" t="s">
        <v>643</v>
      </c>
      <c r="C164" s="183" t="s">
        <v>33</v>
      </c>
      <c r="D164" s="187" t="s">
        <v>507</v>
      </c>
      <c r="E164" s="234" t="s">
        <v>483</v>
      </c>
      <c r="F164" s="185">
        <v>9058.2</v>
      </c>
    </row>
    <row r="165" spans="1:6" ht="18.75">
      <c r="A165" s="182">
        <f t="shared" si="2"/>
        <v>156</v>
      </c>
      <c r="B165" s="183" t="s">
        <v>643</v>
      </c>
      <c r="C165" s="183" t="s">
        <v>33</v>
      </c>
      <c r="D165" s="187" t="s">
        <v>508</v>
      </c>
      <c r="E165" s="234" t="s">
        <v>485</v>
      </c>
      <c r="F165" s="185">
        <v>8</v>
      </c>
    </row>
    <row r="166" spans="1:6" ht="18.75">
      <c r="A166" s="182">
        <f t="shared" si="2"/>
        <v>157</v>
      </c>
      <c r="B166" s="183" t="s">
        <v>643</v>
      </c>
      <c r="C166" s="183" t="s">
        <v>33</v>
      </c>
      <c r="D166" s="187" t="s">
        <v>488</v>
      </c>
      <c r="E166" s="234" t="s">
        <v>487</v>
      </c>
      <c r="F166" s="185">
        <f>F167</f>
        <v>2076.4</v>
      </c>
    </row>
    <row r="167" spans="1:6" ht="18.75">
      <c r="A167" s="182">
        <f t="shared" si="2"/>
        <v>158</v>
      </c>
      <c r="B167" s="183" t="s">
        <v>643</v>
      </c>
      <c r="C167" s="183" t="s">
        <v>33</v>
      </c>
      <c r="D167" s="187" t="s">
        <v>490</v>
      </c>
      <c r="E167" s="234" t="s">
        <v>489</v>
      </c>
      <c r="F167" s="185">
        <f>F168+F169</f>
        <v>2076.4</v>
      </c>
    </row>
    <row r="168" spans="1:6" ht="18.75">
      <c r="A168" s="182">
        <f t="shared" si="2"/>
        <v>159</v>
      </c>
      <c r="B168" s="183" t="s">
        <v>643</v>
      </c>
      <c r="C168" s="183" t="s">
        <v>33</v>
      </c>
      <c r="D168" s="187" t="s">
        <v>492</v>
      </c>
      <c r="E168" s="234" t="s">
        <v>491</v>
      </c>
      <c r="F168" s="185">
        <v>200</v>
      </c>
    </row>
    <row r="169" spans="1:6" ht="18.75">
      <c r="A169" s="182">
        <f t="shared" si="2"/>
        <v>160</v>
      </c>
      <c r="B169" s="183" t="s">
        <v>643</v>
      </c>
      <c r="C169" s="183" t="s">
        <v>33</v>
      </c>
      <c r="D169" s="187" t="s">
        <v>493</v>
      </c>
      <c r="E169" s="234" t="s">
        <v>500</v>
      </c>
      <c r="F169" s="185">
        <v>1876.4</v>
      </c>
    </row>
    <row r="170" spans="1:6" ht="18.75">
      <c r="A170" s="182">
        <f t="shared" si="2"/>
        <v>161</v>
      </c>
      <c r="B170" s="183" t="s">
        <v>643</v>
      </c>
      <c r="C170" s="183" t="s">
        <v>33</v>
      </c>
      <c r="D170" s="187" t="s">
        <v>495</v>
      </c>
      <c r="E170" s="234" t="s">
        <v>494</v>
      </c>
      <c r="F170" s="185">
        <f>F171</f>
        <v>11.9</v>
      </c>
    </row>
    <row r="171" spans="1:6" ht="18.75">
      <c r="A171" s="182">
        <f t="shared" si="2"/>
        <v>162</v>
      </c>
      <c r="B171" s="183" t="s">
        <v>643</v>
      </c>
      <c r="C171" s="183" t="s">
        <v>33</v>
      </c>
      <c r="D171" s="187" t="s">
        <v>496</v>
      </c>
      <c r="E171" s="234" t="s">
        <v>497</v>
      </c>
      <c r="F171" s="185">
        <f>F172</f>
        <v>11.9</v>
      </c>
    </row>
    <row r="172" spans="1:6" ht="18.75">
      <c r="A172" s="182">
        <f t="shared" si="2"/>
        <v>163</v>
      </c>
      <c r="B172" s="183" t="s">
        <v>643</v>
      </c>
      <c r="C172" s="183" t="s">
        <v>33</v>
      </c>
      <c r="D172" s="187" t="s">
        <v>498</v>
      </c>
      <c r="E172" s="234" t="s">
        <v>499</v>
      </c>
      <c r="F172" s="185">
        <v>11.9</v>
      </c>
    </row>
    <row r="173" spans="1:6" ht="18.75">
      <c r="A173" s="182">
        <f t="shared" si="2"/>
        <v>164</v>
      </c>
      <c r="B173" s="183" t="s">
        <v>644</v>
      </c>
      <c r="C173" s="183"/>
      <c r="D173" s="183"/>
      <c r="E173" s="241" t="s">
        <v>392</v>
      </c>
      <c r="F173" s="185">
        <f>F174</f>
        <v>7826.799999999999</v>
      </c>
    </row>
    <row r="174" spans="1:6" ht="18.75">
      <c r="A174" s="182">
        <f t="shared" si="2"/>
        <v>165</v>
      </c>
      <c r="B174" s="183" t="s">
        <v>644</v>
      </c>
      <c r="C174" s="183" t="s">
        <v>450</v>
      </c>
      <c r="D174" s="183"/>
      <c r="E174" s="238" t="s">
        <v>451</v>
      </c>
      <c r="F174" s="185">
        <f>F175</f>
        <v>7826.799999999999</v>
      </c>
    </row>
    <row r="175" spans="1:6" ht="33">
      <c r="A175" s="182">
        <f t="shared" si="2"/>
        <v>166</v>
      </c>
      <c r="B175" s="183" t="s">
        <v>644</v>
      </c>
      <c r="C175" s="183" t="s">
        <v>195</v>
      </c>
      <c r="D175" s="183"/>
      <c r="E175" s="238" t="s">
        <v>641</v>
      </c>
      <c r="F175" s="185">
        <f>F176+F179</f>
        <v>7826.799999999999</v>
      </c>
    </row>
    <row r="176" spans="1:6" s="220" customFormat="1" ht="18.75">
      <c r="A176" s="182">
        <f t="shared" si="2"/>
        <v>167</v>
      </c>
      <c r="B176" s="183" t="s">
        <v>644</v>
      </c>
      <c r="C176" s="183" t="s">
        <v>195</v>
      </c>
      <c r="D176" s="187" t="s">
        <v>488</v>
      </c>
      <c r="E176" s="234" t="s">
        <v>487</v>
      </c>
      <c r="F176" s="185">
        <f>F177</f>
        <v>2055.9</v>
      </c>
    </row>
    <row r="177" spans="1:6" s="220" customFormat="1" ht="18.75">
      <c r="A177" s="182">
        <f t="shared" si="2"/>
        <v>168</v>
      </c>
      <c r="B177" s="183" t="s">
        <v>644</v>
      </c>
      <c r="C177" s="183" t="s">
        <v>195</v>
      </c>
      <c r="D177" s="187" t="s">
        <v>490</v>
      </c>
      <c r="E177" s="234" t="s">
        <v>489</v>
      </c>
      <c r="F177" s="185">
        <f>F178</f>
        <v>2055.9</v>
      </c>
    </row>
    <row r="178" spans="1:6" ht="18.75">
      <c r="A178" s="182">
        <f t="shared" si="2"/>
        <v>169</v>
      </c>
      <c r="B178" s="183" t="s">
        <v>644</v>
      </c>
      <c r="C178" s="183" t="s">
        <v>195</v>
      </c>
      <c r="D178" s="187" t="s">
        <v>493</v>
      </c>
      <c r="E178" s="234" t="s">
        <v>500</v>
      </c>
      <c r="F178" s="185">
        <v>2055.9</v>
      </c>
    </row>
    <row r="179" spans="1:6" ht="33">
      <c r="A179" s="182">
        <f t="shared" si="2"/>
        <v>170</v>
      </c>
      <c r="B179" s="183" t="s">
        <v>644</v>
      </c>
      <c r="C179" s="183" t="s">
        <v>195</v>
      </c>
      <c r="D179" s="187" t="s">
        <v>521</v>
      </c>
      <c r="E179" s="234" t="s">
        <v>522</v>
      </c>
      <c r="F179" s="185">
        <f>F180</f>
        <v>5770.9</v>
      </c>
    </row>
    <row r="180" spans="1:6" ht="18.75">
      <c r="A180" s="182">
        <f t="shared" si="2"/>
        <v>171</v>
      </c>
      <c r="B180" s="183" t="s">
        <v>644</v>
      </c>
      <c r="C180" s="183" t="s">
        <v>195</v>
      </c>
      <c r="D180" s="187" t="s">
        <v>544</v>
      </c>
      <c r="E180" s="234" t="s">
        <v>543</v>
      </c>
      <c r="F180" s="185">
        <f>F181</f>
        <v>5770.9</v>
      </c>
    </row>
    <row r="181" spans="1:6" ht="18.75">
      <c r="A181" s="182">
        <f t="shared" si="2"/>
        <v>172</v>
      </c>
      <c r="B181" s="183" t="s">
        <v>644</v>
      </c>
      <c r="C181" s="183" t="s">
        <v>195</v>
      </c>
      <c r="D181" s="187" t="s">
        <v>556</v>
      </c>
      <c r="E181" s="234" t="s">
        <v>555</v>
      </c>
      <c r="F181" s="185">
        <v>5770.9</v>
      </c>
    </row>
    <row r="182" spans="1:6" ht="18.75">
      <c r="A182" s="182">
        <f t="shared" si="2"/>
        <v>173</v>
      </c>
      <c r="B182" s="187" t="s">
        <v>390</v>
      </c>
      <c r="C182" s="187"/>
      <c r="D182" s="187"/>
      <c r="E182" s="234" t="s">
        <v>391</v>
      </c>
      <c r="F182" s="185">
        <f>F183</f>
        <v>1529.8</v>
      </c>
    </row>
    <row r="183" spans="1:6" ht="18.75">
      <c r="A183" s="182">
        <f t="shared" si="2"/>
        <v>174</v>
      </c>
      <c r="B183" s="183" t="s">
        <v>390</v>
      </c>
      <c r="C183" s="183" t="s">
        <v>450</v>
      </c>
      <c r="D183" s="183"/>
      <c r="E183" s="238" t="s">
        <v>451</v>
      </c>
      <c r="F183" s="185">
        <f>F184+F187</f>
        <v>1529.8</v>
      </c>
    </row>
    <row r="184" spans="1:6" ht="33">
      <c r="A184" s="182">
        <f t="shared" si="2"/>
        <v>175</v>
      </c>
      <c r="B184" s="183" t="s">
        <v>390</v>
      </c>
      <c r="C184" s="183" t="s">
        <v>199</v>
      </c>
      <c r="D184" s="183"/>
      <c r="E184" s="238" t="s">
        <v>509</v>
      </c>
      <c r="F184" s="185">
        <f>F185</f>
        <v>955</v>
      </c>
    </row>
    <row r="185" spans="1:6" ht="33">
      <c r="A185" s="182">
        <f t="shared" si="2"/>
        <v>176</v>
      </c>
      <c r="B185" s="183" t="s">
        <v>390</v>
      </c>
      <c r="C185" s="183" t="s">
        <v>199</v>
      </c>
      <c r="D185" s="183" t="s">
        <v>521</v>
      </c>
      <c r="E185" s="237" t="s">
        <v>522</v>
      </c>
      <c r="F185" s="185">
        <f>F186</f>
        <v>955</v>
      </c>
    </row>
    <row r="186" spans="1:6" ht="18.75">
      <c r="A186" s="182">
        <f t="shared" si="2"/>
        <v>177</v>
      </c>
      <c r="B186" s="183" t="s">
        <v>390</v>
      </c>
      <c r="C186" s="183" t="s">
        <v>199</v>
      </c>
      <c r="D186" s="183">
        <v>630</v>
      </c>
      <c r="E186" s="242" t="s">
        <v>457</v>
      </c>
      <c r="F186" s="185">
        <v>955</v>
      </c>
    </row>
    <row r="187" spans="1:6" ht="33">
      <c r="A187" s="182">
        <f t="shared" si="2"/>
        <v>178</v>
      </c>
      <c r="B187" s="183" t="s">
        <v>390</v>
      </c>
      <c r="C187" s="183" t="s">
        <v>239</v>
      </c>
      <c r="D187" s="183"/>
      <c r="E187" s="242" t="s">
        <v>688</v>
      </c>
      <c r="F187" s="185">
        <f>F188</f>
        <v>574.8</v>
      </c>
    </row>
    <row r="188" spans="1:6" ht="18.75">
      <c r="A188" s="182">
        <f t="shared" si="2"/>
        <v>179</v>
      </c>
      <c r="B188" s="183" t="s">
        <v>390</v>
      </c>
      <c r="C188" s="183" t="s">
        <v>239</v>
      </c>
      <c r="D188" s="187" t="s">
        <v>488</v>
      </c>
      <c r="E188" s="234" t="s">
        <v>487</v>
      </c>
      <c r="F188" s="185">
        <f>F189</f>
        <v>574.8</v>
      </c>
    </row>
    <row r="189" spans="1:6" ht="18.75">
      <c r="A189" s="182">
        <f t="shared" si="2"/>
        <v>180</v>
      </c>
      <c r="B189" s="183" t="s">
        <v>390</v>
      </c>
      <c r="C189" s="183" t="s">
        <v>239</v>
      </c>
      <c r="D189" s="187" t="s">
        <v>490</v>
      </c>
      <c r="E189" s="234" t="s">
        <v>489</v>
      </c>
      <c r="F189" s="185">
        <f>F190</f>
        <v>574.8</v>
      </c>
    </row>
    <row r="190" spans="1:6" ht="18.75">
      <c r="A190" s="182">
        <f t="shared" si="2"/>
        <v>181</v>
      </c>
      <c r="B190" s="183" t="s">
        <v>390</v>
      </c>
      <c r="C190" s="183" t="s">
        <v>239</v>
      </c>
      <c r="D190" s="187" t="s">
        <v>493</v>
      </c>
      <c r="E190" s="234" t="s">
        <v>500</v>
      </c>
      <c r="F190" s="185">
        <v>574.8</v>
      </c>
    </row>
    <row r="191" spans="1:6" ht="18.75">
      <c r="A191" s="182">
        <f t="shared" si="2"/>
        <v>182</v>
      </c>
      <c r="B191" s="218" t="s">
        <v>360</v>
      </c>
      <c r="C191" s="218"/>
      <c r="D191" s="218"/>
      <c r="E191" s="233" t="s">
        <v>385</v>
      </c>
      <c r="F191" s="219">
        <f>F192+F206+F211+F229</f>
        <v>126314.5</v>
      </c>
    </row>
    <row r="192" spans="1:6" ht="18.75">
      <c r="A192" s="182">
        <f t="shared" si="2"/>
        <v>183</v>
      </c>
      <c r="B192" s="183" t="s">
        <v>361</v>
      </c>
      <c r="C192" s="183"/>
      <c r="D192" s="183"/>
      <c r="E192" s="234" t="s">
        <v>386</v>
      </c>
      <c r="F192" s="185">
        <f>F193</f>
        <v>4378.3</v>
      </c>
    </row>
    <row r="193" spans="1:6" ht="18.75">
      <c r="A193" s="182">
        <f t="shared" si="2"/>
        <v>184</v>
      </c>
      <c r="B193" s="183" t="s">
        <v>361</v>
      </c>
      <c r="C193" s="183" t="s">
        <v>458</v>
      </c>
      <c r="D193" s="183"/>
      <c r="E193" s="238" t="s">
        <v>459</v>
      </c>
      <c r="F193" s="195">
        <f>F194</f>
        <v>4378.3</v>
      </c>
    </row>
    <row r="194" spans="1:6" ht="18.75">
      <c r="A194" s="182">
        <f t="shared" si="2"/>
        <v>185</v>
      </c>
      <c r="B194" s="183" t="s">
        <v>361</v>
      </c>
      <c r="C194" s="183" t="s">
        <v>87</v>
      </c>
      <c r="D194" s="183"/>
      <c r="E194" s="238" t="s">
        <v>436</v>
      </c>
      <c r="F194" s="195">
        <f>F195+F199+F203</f>
        <v>4378.3</v>
      </c>
    </row>
    <row r="195" spans="1:6" ht="33">
      <c r="A195" s="182">
        <f t="shared" si="2"/>
        <v>186</v>
      </c>
      <c r="B195" s="183" t="s">
        <v>361</v>
      </c>
      <c r="C195" s="183" t="s">
        <v>87</v>
      </c>
      <c r="D195" s="187" t="s">
        <v>480</v>
      </c>
      <c r="E195" s="234" t="s">
        <v>479</v>
      </c>
      <c r="F195" s="195">
        <f>F196</f>
        <v>3591.9</v>
      </c>
    </row>
    <row r="196" spans="1:6" ht="18.75">
      <c r="A196" s="182">
        <f t="shared" si="2"/>
        <v>187</v>
      </c>
      <c r="B196" s="183" t="s">
        <v>361</v>
      </c>
      <c r="C196" s="183" t="s">
        <v>87</v>
      </c>
      <c r="D196" s="187" t="s">
        <v>506</v>
      </c>
      <c r="E196" s="234" t="s">
        <v>505</v>
      </c>
      <c r="F196" s="195">
        <f>F197+F198</f>
        <v>3591.9</v>
      </c>
    </row>
    <row r="197" spans="1:6" ht="18.75">
      <c r="A197" s="182">
        <f t="shared" si="2"/>
        <v>188</v>
      </c>
      <c r="B197" s="183" t="s">
        <v>361</v>
      </c>
      <c r="C197" s="183" t="s">
        <v>87</v>
      </c>
      <c r="D197" s="187" t="s">
        <v>507</v>
      </c>
      <c r="E197" s="234" t="s">
        <v>483</v>
      </c>
      <c r="F197" s="195">
        <v>3589.5</v>
      </c>
    </row>
    <row r="198" spans="1:6" ht="18.75">
      <c r="A198" s="182">
        <f t="shared" si="2"/>
        <v>189</v>
      </c>
      <c r="B198" s="183" t="s">
        <v>361</v>
      </c>
      <c r="C198" s="183" t="s">
        <v>87</v>
      </c>
      <c r="D198" s="187" t="s">
        <v>508</v>
      </c>
      <c r="E198" s="234" t="s">
        <v>485</v>
      </c>
      <c r="F198" s="195">
        <v>2.4</v>
      </c>
    </row>
    <row r="199" spans="1:6" ht="18.75">
      <c r="A199" s="182">
        <f t="shared" si="2"/>
        <v>190</v>
      </c>
      <c r="B199" s="183" t="s">
        <v>361</v>
      </c>
      <c r="C199" s="183" t="s">
        <v>87</v>
      </c>
      <c r="D199" s="187" t="s">
        <v>488</v>
      </c>
      <c r="E199" s="234" t="s">
        <v>487</v>
      </c>
      <c r="F199" s="195">
        <f>F200</f>
        <v>776.3</v>
      </c>
    </row>
    <row r="200" spans="1:6" ht="18.75">
      <c r="A200" s="182">
        <f t="shared" si="2"/>
        <v>191</v>
      </c>
      <c r="B200" s="183" t="s">
        <v>361</v>
      </c>
      <c r="C200" s="183" t="s">
        <v>87</v>
      </c>
      <c r="D200" s="187" t="s">
        <v>490</v>
      </c>
      <c r="E200" s="234" t="s">
        <v>489</v>
      </c>
      <c r="F200" s="195">
        <f>F201+F202</f>
        <v>776.3</v>
      </c>
    </row>
    <row r="201" spans="1:6" ht="18.75">
      <c r="A201" s="182">
        <f t="shared" si="2"/>
        <v>192</v>
      </c>
      <c r="B201" s="183" t="s">
        <v>361</v>
      </c>
      <c r="C201" s="183" t="s">
        <v>87</v>
      </c>
      <c r="D201" s="187" t="s">
        <v>492</v>
      </c>
      <c r="E201" s="234" t="s">
        <v>491</v>
      </c>
      <c r="F201" s="195">
        <v>264.3</v>
      </c>
    </row>
    <row r="202" spans="1:6" ht="18.75">
      <c r="A202" s="182">
        <f t="shared" si="2"/>
        <v>193</v>
      </c>
      <c r="B202" s="183" t="s">
        <v>361</v>
      </c>
      <c r="C202" s="183" t="s">
        <v>87</v>
      </c>
      <c r="D202" s="187" t="s">
        <v>493</v>
      </c>
      <c r="E202" s="234" t="s">
        <v>500</v>
      </c>
      <c r="F202" s="195">
        <v>512</v>
      </c>
    </row>
    <row r="203" spans="1:6" ht="18.75">
      <c r="A203" s="182">
        <f t="shared" si="2"/>
        <v>194</v>
      </c>
      <c r="B203" s="183" t="s">
        <v>361</v>
      </c>
      <c r="C203" s="183" t="s">
        <v>87</v>
      </c>
      <c r="D203" s="187" t="s">
        <v>495</v>
      </c>
      <c r="E203" s="234" t="s">
        <v>494</v>
      </c>
      <c r="F203" s="195">
        <f>F204</f>
        <v>10.1</v>
      </c>
    </row>
    <row r="204" spans="1:6" ht="18.75">
      <c r="A204" s="182">
        <f aca="true" t="shared" si="3" ref="A204:A267">A203+1</f>
        <v>195</v>
      </c>
      <c r="B204" s="183" t="s">
        <v>361</v>
      </c>
      <c r="C204" s="183" t="s">
        <v>87</v>
      </c>
      <c r="D204" s="187" t="s">
        <v>496</v>
      </c>
      <c r="E204" s="234" t="s">
        <v>497</v>
      </c>
      <c r="F204" s="195">
        <f>F205</f>
        <v>10.1</v>
      </c>
    </row>
    <row r="205" spans="1:6" ht="18.75">
      <c r="A205" s="182">
        <f t="shared" si="3"/>
        <v>196</v>
      </c>
      <c r="B205" s="183" t="s">
        <v>361</v>
      </c>
      <c r="C205" s="183" t="s">
        <v>87</v>
      </c>
      <c r="D205" s="187" t="s">
        <v>498</v>
      </c>
      <c r="E205" s="234" t="s">
        <v>499</v>
      </c>
      <c r="F205" s="195">
        <v>10.1</v>
      </c>
    </row>
    <row r="206" spans="1:6" ht="18.75">
      <c r="A206" s="182">
        <f t="shared" si="3"/>
        <v>197</v>
      </c>
      <c r="B206" s="183" t="s">
        <v>362</v>
      </c>
      <c r="C206" s="183"/>
      <c r="D206" s="183"/>
      <c r="E206" s="234" t="s">
        <v>387</v>
      </c>
      <c r="F206" s="185">
        <f>F210</f>
        <v>10372.1</v>
      </c>
    </row>
    <row r="207" spans="1:6" ht="18.75">
      <c r="A207" s="182">
        <f t="shared" si="3"/>
        <v>198</v>
      </c>
      <c r="B207" s="183" t="s">
        <v>362</v>
      </c>
      <c r="C207" s="184" t="s">
        <v>460</v>
      </c>
      <c r="D207" s="184"/>
      <c r="E207" s="238" t="s">
        <v>461</v>
      </c>
      <c r="F207" s="195">
        <f>F208</f>
        <v>10372.1</v>
      </c>
    </row>
    <row r="208" spans="1:6" ht="18.75">
      <c r="A208" s="182">
        <f t="shared" si="3"/>
        <v>199</v>
      </c>
      <c r="B208" s="183" t="s">
        <v>362</v>
      </c>
      <c r="C208" s="184" t="s">
        <v>38</v>
      </c>
      <c r="D208" s="184"/>
      <c r="E208" s="238" t="s">
        <v>462</v>
      </c>
      <c r="F208" s="195">
        <f>F209</f>
        <v>10372.1</v>
      </c>
    </row>
    <row r="209" spans="1:6" ht="18.75">
      <c r="A209" s="182">
        <f t="shared" si="3"/>
        <v>200</v>
      </c>
      <c r="B209" s="183" t="s">
        <v>362</v>
      </c>
      <c r="C209" s="184" t="s">
        <v>38</v>
      </c>
      <c r="D209" s="183" t="s">
        <v>495</v>
      </c>
      <c r="E209" s="238" t="s">
        <v>494</v>
      </c>
      <c r="F209" s="195">
        <f>F210</f>
        <v>10372.1</v>
      </c>
    </row>
    <row r="210" spans="1:6" ht="33">
      <c r="A210" s="182">
        <f t="shared" si="3"/>
        <v>201</v>
      </c>
      <c r="B210" s="183" t="s">
        <v>362</v>
      </c>
      <c r="C210" s="184" t="s">
        <v>38</v>
      </c>
      <c r="D210" s="183" t="s">
        <v>444</v>
      </c>
      <c r="E210" s="242" t="s">
        <v>510</v>
      </c>
      <c r="F210" s="195">
        <v>10372.1</v>
      </c>
    </row>
    <row r="211" spans="1:6" ht="18.75">
      <c r="A211" s="182">
        <f t="shared" si="3"/>
        <v>202</v>
      </c>
      <c r="B211" s="183" t="s">
        <v>513</v>
      </c>
      <c r="C211" s="184"/>
      <c r="D211" s="183"/>
      <c r="E211" s="242" t="s">
        <v>514</v>
      </c>
      <c r="F211" s="195">
        <f>F212+F218+F223</f>
        <v>102800</v>
      </c>
    </row>
    <row r="212" spans="1:6" ht="18.75">
      <c r="A212" s="182">
        <f t="shared" si="3"/>
        <v>203</v>
      </c>
      <c r="B212" s="183" t="s">
        <v>513</v>
      </c>
      <c r="C212" s="184" t="s">
        <v>515</v>
      </c>
      <c r="D212" s="184"/>
      <c r="E212" s="235" t="s">
        <v>516</v>
      </c>
      <c r="F212" s="195">
        <f>F213</f>
        <v>62800</v>
      </c>
    </row>
    <row r="213" spans="1:6" ht="18.75">
      <c r="A213" s="182">
        <f t="shared" si="3"/>
        <v>204</v>
      </c>
      <c r="B213" s="183" t="s">
        <v>513</v>
      </c>
      <c r="C213" s="184" t="s">
        <v>517</v>
      </c>
      <c r="D213" s="184"/>
      <c r="E213" s="235" t="s">
        <v>518</v>
      </c>
      <c r="F213" s="195">
        <f>F214</f>
        <v>62800</v>
      </c>
    </row>
    <row r="214" spans="1:6" ht="18.75">
      <c r="A214" s="182">
        <f t="shared" si="3"/>
        <v>205</v>
      </c>
      <c r="B214" s="183" t="s">
        <v>513</v>
      </c>
      <c r="C214" s="184" t="s">
        <v>519</v>
      </c>
      <c r="D214" s="184"/>
      <c r="E214" s="235" t="s">
        <v>520</v>
      </c>
      <c r="F214" s="195">
        <f>F215</f>
        <v>62800</v>
      </c>
    </row>
    <row r="215" spans="1:6" ht="18.75">
      <c r="A215" s="182">
        <f t="shared" si="3"/>
        <v>206</v>
      </c>
      <c r="B215" s="183" t="s">
        <v>513</v>
      </c>
      <c r="C215" s="184" t="s">
        <v>519</v>
      </c>
      <c r="D215" s="187" t="s">
        <v>488</v>
      </c>
      <c r="E215" s="234" t="s">
        <v>487</v>
      </c>
      <c r="F215" s="195">
        <f>F216</f>
        <v>62800</v>
      </c>
    </row>
    <row r="216" spans="1:6" ht="18.75">
      <c r="A216" s="182">
        <f t="shared" si="3"/>
        <v>207</v>
      </c>
      <c r="B216" s="183" t="s">
        <v>513</v>
      </c>
      <c r="C216" s="184" t="s">
        <v>519</v>
      </c>
      <c r="D216" s="187" t="s">
        <v>490</v>
      </c>
      <c r="E216" s="234" t="s">
        <v>489</v>
      </c>
      <c r="F216" s="195">
        <f>F217</f>
        <v>62800</v>
      </c>
    </row>
    <row r="217" spans="1:6" ht="18.75">
      <c r="A217" s="182">
        <f t="shared" si="3"/>
        <v>208</v>
      </c>
      <c r="B217" s="183" t="s">
        <v>513</v>
      </c>
      <c r="C217" s="184" t="s">
        <v>519</v>
      </c>
      <c r="D217" s="187" t="s">
        <v>493</v>
      </c>
      <c r="E217" s="234" t="s">
        <v>500</v>
      </c>
      <c r="F217" s="195">
        <v>62800</v>
      </c>
    </row>
    <row r="218" spans="1:6" ht="18.75">
      <c r="A218" s="182">
        <f t="shared" si="3"/>
        <v>209</v>
      </c>
      <c r="B218" s="183" t="s">
        <v>513</v>
      </c>
      <c r="C218" s="183" t="s">
        <v>450</v>
      </c>
      <c r="D218" s="183"/>
      <c r="E218" s="238" t="s">
        <v>451</v>
      </c>
      <c r="F218" s="195">
        <f>F219</f>
        <v>20000</v>
      </c>
    </row>
    <row r="219" spans="1:6" ht="33">
      <c r="A219" s="182">
        <f t="shared" si="3"/>
        <v>210</v>
      </c>
      <c r="B219" s="183" t="s">
        <v>513</v>
      </c>
      <c r="C219" s="183" t="s">
        <v>533</v>
      </c>
      <c r="D219" s="183"/>
      <c r="E219" s="238" t="s">
        <v>637</v>
      </c>
      <c r="F219" s="195">
        <f>F220</f>
        <v>20000</v>
      </c>
    </row>
    <row r="220" spans="1:6" ht="18.75">
      <c r="A220" s="182">
        <f t="shared" si="3"/>
        <v>211</v>
      </c>
      <c r="B220" s="183" t="s">
        <v>513</v>
      </c>
      <c r="C220" s="183" t="s">
        <v>533</v>
      </c>
      <c r="D220" s="187" t="s">
        <v>537</v>
      </c>
      <c r="E220" s="234" t="s">
        <v>540</v>
      </c>
      <c r="F220" s="195">
        <f>F221</f>
        <v>20000</v>
      </c>
    </row>
    <row r="221" spans="1:6" ht="18.75">
      <c r="A221" s="182">
        <f t="shared" si="3"/>
        <v>212</v>
      </c>
      <c r="B221" s="183" t="s">
        <v>513</v>
      </c>
      <c r="C221" s="183" t="s">
        <v>533</v>
      </c>
      <c r="D221" s="187" t="s">
        <v>536</v>
      </c>
      <c r="E221" s="234" t="s">
        <v>539</v>
      </c>
      <c r="F221" s="195">
        <f>F222</f>
        <v>20000</v>
      </c>
    </row>
    <row r="222" spans="1:6" ht="18.75">
      <c r="A222" s="182">
        <f t="shared" si="3"/>
        <v>213</v>
      </c>
      <c r="B222" s="183" t="s">
        <v>513</v>
      </c>
      <c r="C222" s="183" t="s">
        <v>533</v>
      </c>
      <c r="D222" s="187" t="s">
        <v>535</v>
      </c>
      <c r="E222" s="234" t="s">
        <v>538</v>
      </c>
      <c r="F222" s="195">
        <v>20000</v>
      </c>
    </row>
    <row r="223" spans="1:6" ht="33">
      <c r="A223" s="182">
        <f t="shared" si="3"/>
        <v>214</v>
      </c>
      <c r="B223" s="183" t="s">
        <v>513</v>
      </c>
      <c r="C223" s="183" t="s">
        <v>673</v>
      </c>
      <c r="D223" s="187"/>
      <c r="E223" s="243" t="s">
        <v>672</v>
      </c>
      <c r="F223" s="195">
        <f>F224</f>
        <v>20000</v>
      </c>
    </row>
    <row r="224" spans="1:6" ht="33">
      <c r="A224" s="182">
        <f t="shared" si="3"/>
        <v>215</v>
      </c>
      <c r="B224" s="183" t="s">
        <v>513</v>
      </c>
      <c r="C224" s="183" t="s">
        <v>674</v>
      </c>
      <c r="D224" s="187"/>
      <c r="E224" s="243" t="s">
        <v>675</v>
      </c>
      <c r="F224" s="195">
        <f>F225</f>
        <v>20000</v>
      </c>
    </row>
    <row r="225" spans="1:6" ht="18.75">
      <c r="A225" s="182">
        <f t="shared" si="3"/>
        <v>216</v>
      </c>
      <c r="B225" s="183" t="s">
        <v>513</v>
      </c>
      <c r="C225" s="184" t="s">
        <v>532</v>
      </c>
      <c r="D225" s="187"/>
      <c r="E225" s="234" t="s">
        <v>615</v>
      </c>
      <c r="F225" s="195">
        <f>F226</f>
        <v>20000</v>
      </c>
    </row>
    <row r="226" spans="1:6" ht="18.75">
      <c r="A226" s="182">
        <f t="shared" si="3"/>
        <v>217</v>
      </c>
      <c r="B226" s="183" t="s">
        <v>513</v>
      </c>
      <c r="C226" s="184" t="s">
        <v>532</v>
      </c>
      <c r="D226" s="187" t="s">
        <v>537</v>
      </c>
      <c r="E226" s="234" t="s">
        <v>540</v>
      </c>
      <c r="F226" s="195">
        <f>F227</f>
        <v>20000</v>
      </c>
    </row>
    <row r="227" spans="1:6" ht="18.75">
      <c r="A227" s="182">
        <f t="shared" si="3"/>
        <v>218</v>
      </c>
      <c r="B227" s="183" t="s">
        <v>513</v>
      </c>
      <c r="C227" s="184" t="s">
        <v>532</v>
      </c>
      <c r="D227" s="187" t="s">
        <v>536</v>
      </c>
      <c r="E227" s="234" t="s">
        <v>539</v>
      </c>
      <c r="F227" s="195">
        <f>F228</f>
        <v>20000</v>
      </c>
    </row>
    <row r="228" spans="1:6" ht="18.75">
      <c r="A228" s="182">
        <f t="shared" si="3"/>
        <v>219</v>
      </c>
      <c r="B228" s="183" t="s">
        <v>513</v>
      </c>
      <c r="C228" s="184" t="s">
        <v>532</v>
      </c>
      <c r="D228" s="187" t="s">
        <v>535</v>
      </c>
      <c r="E228" s="234" t="s">
        <v>538</v>
      </c>
      <c r="F228" s="195">
        <v>20000</v>
      </c>
    </row>
    <row r="229" spans="1:6" ht="18.75">
      <c r="A229" s="182">
        <f t="shared" si="3"/>
        <v>220</v>
      </c>
      <c r="B229" s="183" t="s">
        <v>363</v>
      </c>
      <c r="C229" s="183"/>
      <c r="D229" s="183"/>
      <c r="E229" s="234" t="s">
        <v>388</v>
      </c>
      <c r="F229" s="185">
        <f>F230+F235+F246+F252</f>
        <v>8764.1</v>
      </c>
    </row>
    <row r="230" spans="1:6" ht="18.75">
      <c r="A230" s="182">
        <f t="shared" si="3"/>
        <v>221</v>
      </c>
      <c r="B230" s="183" t="s">
        <v>363</v>
      </c>
      <c r="C230" s="184" t="s">
        <v>463</v>
      </c>
      <c r="D230" s="184"/>
      <c r="E230" s="238" t="s">
        <v>464</v>
      </c>
      <c r="F230" s="195">
        <f>F231</f>
        <v>2850</v>
      </c>
    </row>
    <row r="231" spans="1:6" ht="18.75">
      <c r="A231" s="182">
        <f t="shared" si="3"/>
        <v>222</v>
      </c>
      <c r="B231" s="183" t="s">
        <v>363</v>
      </c>
      <c r="C231" s="184" t="s">
        <v>41</v>
      </c>
      <c r="D231" s="184"/>
      <c r="E231" s="238" t="s">
        <v>42</v>
      </c>
      <c r="F231" s="195">
        <f>F232</f>
        <v>2850</v>
      </c>
    </row>
    <row r="232" spans="1:6" ht="18.75">
      <c r="A232" s="182">
        <f t="shared" si="3"/>
        <v>223</v>
      </c>
      <c r="B232" s="183" t="s">
        <v>363</v>
      </c>
      <c r="C232" s="184" t="s">
        <v>41</v>
      </c>
      <c r="D232" s="187" t="s">
        <v>488</v>
      </c>
      <c r="E232" s="234" t="s">
        <v>487</v>
      </c>
      <c r="F232" s="195">
        <f>F233</f>
        <v>2850</v>
      </c>
    </row>
    <row r="233" spans="1:6" ht="18.75">
      <c r="A233" s="182">
        <f t="shared" si="3"/>
        <v>224</v>
      </c>
      <c r="B233" s="183" t="s">
        <v>363</v>
      </c>
      <c r="C233" s="184" t="s">
        <v>41</v>
      </c>
      <c r="D233" s="187" t="s">
        <v>490</v>
      </c>
      <c r="E233" s="234" t="s">
        <v>489</v>
      </c>
      <c r="F233" s="195">
        <f>F234</f>
        <v>2850</v>
      </c>
    </row>
    <row r="234" spans="1:6" ht="18.75">
      <c r="A234" s="182">
        <f t="shared" si="3"/>
        <v>225</v>
      </c>
      <c r="B234" s="183" t="s">
        <v>363</v>
      </c>
      <c r="C234" s="184" t="s">
        <v>41</v>
      </c>
      <c r="D234" s="187" t="s">
        <v>493</v>
      </c>
      <c r="E234" s="234" t="s">
        <v>500</v>
      </c>
      <c r="F234" s="195">
        <v>2850</v>
      </c>
    </row>
    <row r="235" spans="1:6" ht="18.75">
      <c r="A235" s="182">
        <f t="shared" si="3"/>
        <v>226</v>
      </c>
      <c r="B235" s="183" t="s">
        <v>363</v>
      </c>
      <c r="C235" s="197" t="s">
        <v>450</v>
      </c>
      <c r="D235" s="184"/>
      <c r="E235" s="238" t="s">
        <v>451</v>
      </c>
      <c r="F235" s="196">
        <f>F243+F236</f>
        <v>3145.3</v>
      </c>
    </row>
    <row r="236" spans="1:6" ht="33">
      <c r="A236" s="182">
        <f t="shared" si="3"/>
        <v>227</v>
      </c>
      <c r="B236" s="183" t="s">
        <v>363</v>
      </c>
      <c r="C236" s="197" t="s">
        <v>232</v>
      </c>
      <c r="D236" s="184"/>
      <c r="E236" s="238" t="s">
        <v>687</v>
      </c>
      <c r="F236" s="196">
        <f>F237+F240</f>
        <v>1449.5</v>
      </c>
    </row>
    <row r="237" spans="1:6" ht="18.75">
      <c r="A237" s="182">
        <f t="shared" si="3"/>
        <v>228</v>
      </c>
      <c r="B237" s="183" t="s">
        <v>363</v>
      </c>
      <c r="C237" s="197" t="s">
        <v>232</v>
      </c>
      <c r="D237" s="187" t="s">
        <v>488</v>
      </c>
      <c r="E237" s="234" t="s">
        <v>487</v>
      </c>
      <c r="F237" s="196">
        <f>F238</f>
        <v>1322</v>
      </c>
    </row>
    <row r="238" spans="1:6" ht="18.75">
      <c r="A238" s="182">
        <f t="shared" si="3"/>
        <v>229</v>
      </c>
      <c r="B238" s="183" t="s">
        <v>363</v>
      </c>
      <c r="C238" s="197" t="s">
        <v>232</v>
      </c>
      <c r="D238" s="187" t="s">
        <v>490</v>
      </c>
      <c r="E238" s="234" t="s">
        <v>489</v>
      </c>
      <c r="F238" s="196">
        <f>F239</f>
        <v>1322</v>
      </c>
    </row>
    <row r="239" spans="1:6" ht="18.75">
      <c r="A239" s="182">
        <f t="shared" si="3"/>
        <v>230</v>
      </c>
      <c r="B239" s="183" t="s">
        <v>363</v>
      </c>
      <c r="C239" s="197" t="s">
        <v>232</v>
      </c>
      <c r="D239" s="187" t="s">
        <v>493</v>
      </c>
      <c r="E239" s="234" t="s">
        <v>500</v>
      </c>
      <c r="F239" s="196">
        <v>1322</v>
      </c>
    </row>
    <row r="240" spans="1:6" ht="33">
      <c r="A240" s="182">
        <f t="shared" si="3"/>
        <v>231</v>
      </c>
      <c r="B240" s="183" t="s">
        <v>363</v>
      </c>
      <c r="C240" s="197" t="s">
        <v>232</v>
      </c>
      <c r="D240" s="187" t="s">
        <v>521</v>
      </c>
      <c r="E240" s="234" t="s">
        <v>522</v>
      </c>
      <c r="F240" s="196">
        <f>F241</f>
        <v>127.5</v>
      </c>
    </row>
    <row r="241" spans="1:6" ht="18.75">
      <c r="A241" s="182">
        <f t="shared" si="3"/>
        <v>232</v>
      </c>
      <c r="B241" s="183" t="s">
        <v>363</v>
      </c>
      <c r="C241" s="197" t="s">
        <v>232</v>
      </c>
      <c r="D241" s="187" t="s">
        <v>544</v>
      </c>
      <c r="E241" s="234" t="s">
        <v>543</v>
      </c>
      <c r="F241" s="196">
        <f>F242</f>
        <v>127.5</v>
      </c>
    </row>
    <row r="242" spans="1:6" ht="18.75">
      <c r="A242" s="182">
        <f t="shared" si="3"/>
        <v>233</v>
      </c>
      <c r="B242" s="183" t="s">
        <v>363</v>
      </c>
      <c r="C242" s="197" t="s">
        <v>232</v>
      </c>
      <c r="D242" s="187" t="s">
        <v>556</v>
      </c>
      <c r="E242" s="234" t="s">
        <v>555</v>
      </c>
      <c r="F242" s="196">
        <v>127.5</v>
      </c>
    </row>
    <row r="243" spans="1:6" ht="33">
      <c r="A243" s="182">
        <f t="shared" si="3"/>
        <v>234</v>
      </c>
      <c r="B243" s="187" t="s">
        <v>363</v>
      </c>
      <c r="C243" s="187" t="s">
        <v>203</v>
      </c>
      <c r="D243" s="183"/>
      <c r="E243" s="237" t="s">
        <v>638</v>
      </c>
      <c r="F243" s="185">
        <f>F244</f>
        <v>1695.8</v>
      </c>
    </row>
    <row r="244" spans="1:6" ht="33">
      <c r="A244" s="182">
        <f t="shared" si="3"/>
        <v>235</v>
      </c>
      <c r="B244" s="187" t="s">
        <v>363</v>
      </c>
      <c r="C244" s="187" t="s">
        <v>203</v>
      </c>
      <c r="D244" s="183" t="s">
        <v>521</v>
      </c>
      <c r="E244" s="237" t="s">
        <v>522</v>
      </c>
      <c r="F244" s="185">
        <f>F245</f>
        <v>1695.8</v>
      </c>
    </row>
    <row r="245" spans="1:6" ht="18.75">
      <c r="A245" s="182">
        <f t="shared" si="3"/>
        <v>236</v>
      </c>
      <c r="B245" s="187" t="s">
        <v>363</v>
      </c>
      <c r="C245" s="187" t="s">
        <v>203</v>
      </c>
      <c r="D245" s="183">
        <v>630</v>
      </c>
      <c r="E245" s="242" t="s">
        <v>457</v>
      </c>
      <c r="F245" s="185">
        <v>1695.8</v>
      </c>
    </row>
    <row r="246" spans="1:6" ht="33">
      <c r="A246" s="182">
        <f t="shared" si="3"/>
        <v>237</v>
      </c>
      <c r="B246" s="183" t="s">
        <v>363</v>
      </c>
      <c r="C246" s="183" t="s">
        <v>673</v>
      </c>
      <c r="D246" s="187"/>
      <c r="E246" s="243" t="s">
        <v>672</v>
      </c>
      <c r="F246" s="195">
        <f>F247</f>
        <v>867</v>
      </c>
    </row>
    <row r="247" spans="1:6" ht="33">
      <c r="A247" s="182">
        <f t="shared" si="3"/>
        <v>238</v>
      </c>
      <c r="B247" s="183" t="s">
        <v>363</v>
      </c>
      <c r="C247" s="184" t="s">
        <v>674</v>
      </c>
      <c r="D247" s="187"/>
      <c r="E247" s="243" t="s">
        <v>675</v>
      </c>
      <c r="F247" s="195">
        <f>F248</f>
        <v>867</v>
      </c>
    </row>
    <row r="248" spans="1:6" ht="49.5">
      <c r="A248" s="182">
        <f t="shared" si="3"/>
        <v>239</v>
      </c>
      <c r="B248" s="183" t="s">
        <v>363</v>
      </c>
      <c r="C248" s="184" t="s">
        <v>534</v>
      </c>
      <c r="D248" s="187"/>
      <c r="E248" s="243" t="s">
        <v>680</v>
      </c>
      <c r="F248" s="195">
        <f>F249</f>
        <v>867</v>
      </c>
    </row>
    <row r="249" spans="1:6" ht="18.75">
      <c r="A249" s="182">
        <f t="shared" si="3"/>
        <v>240</v>
      </c>
      <c r="B249" s="183" t="s">
        <v>363</v>
      </c>
      <c r="C249" s="184" t="s">
        <v>534</v>
      </c>
      <c r="D249" s="187" t="s">
        <v>488</v>
      </c>
      <c r="E249" s="234" t="s">
        <v>487</v>
      </c>
      <c r="F249" s="195">
        <f>F250</f>
        <v>867</v>
      </c>
    </row>
    <row r="250" spans="1:6" ht="18.75">
      <c r="A250" s="182">
        <f t="shared" si="3"/>
        <v>241</v>
      </c>
      <c r="B250" s="183" t="s">
        <v>363</v>
      </c>
      <c r="C250" s="184" t="s">
        <v>534</v>
      </c>
      <c r="D250" s="187" t="s">
        <v>490</v>
      </c>
      <c r="E250" s="234" t="s">
        <v>489</v>
      </c>
      <c r="F250" s="195">
        <f>F251</f>
        <v>867</v>
      </c>
    </row>
    <row r="251" spans="1:6" ht="18.75">
      <c r="A251" s="182">
        <f t="shared" si="3"/>
        <v>242</v>
      </c>
      <c r="B251" s="183" t="s">
        <v>363</v>
      </c>
      <c r="C251" s="184" t="s">
        <v>534</v>
      </c>
      <c r="D251" s="187" t="s">
        <v>493</v>
      </c>
      <c r="E251" s="234" t="s">
        <v>500</v>
      </c>
      <c r="F251" s="195">
        <v>867</v>
      </c>
    </row>
    <row r="252" spans="1:6" ht="33">
      <c r="A252" s="182">
        <f t="shared" si="3"/>
        <v>243</v>
      </c>
      <c r="B252" s="187" t="s">
        <v>363</v>
      </c>
      <c r="C252" s="187" t="s">
        <v>677</v>
      </c>
      <c r="D252" s="183"/>
      <c r="E252" s="243" t="s">
        <v>678</v>
      </c>
      <c r="F252" s="185">
        <f>F253</f>
        <v>1901.8</v>
      </c>
    </row>
    <row r="253" spans="1:6" ht="18.75">
      <c r="A253" s="182">
        <f t="shared" si="3"/>
        <v>244</v>
      </c>
      <c r="B253" s="187" t="s">
        <v>363</v>
      </c>
      <c r="C253" s="187" t="s">
        <v>679</v>
      </c>
      <c r="D253" s="183"/>
      <c r="E253" s="243" t="s">
        <v>666</v>
      </c>
      <c r="F253" s="185">
        <f>F255</f>
        <v>1901.8</v>
      </c>
    </row>
    <row r="254" spans="1:6" ht="33">
      <c r="A254" s="182">
        <f t="shared" si="3"/>
        <v>245</v>
      </c>
      <c r="B254" s="187" t="s">
        <v>363</v>
      </c>
      <c r="C254" s="187" t="s">
        <v>679</v>
      </c>
      <c r="D254" s="183" t="s">
        <v>521</v>
      </c>
      <c r="E254" s="237" t="s">
        <v>522</v>
      </c>
      <c r="F254" s="185">
        <f>F255</f>
        <v>1901.8</v>
      </c>
    </row>
    <row r="255" spans="1:6" ht="18.75">
      <c r="A255" s="182">
        <f t="shared" si="3"/>
        <v>246</v>
      </c>
      <c r="B255" s="221" t="s">
        <v>363</v>
      </c>
      <c r="C255" s="187" t="s">
        <v>679</v>
      </c>
      <c r="D255" s="183">
        <v>630</v>
      </c>
      <c r="E255" s="242" t="s">
        <v>457</v>
      </c>
      <c r="F255" s="185">
        <v>1901.8</v>
      </c>
    </row>
    <row r="256" spans="1:6" ht="18.75">
      <c r="A256" s="182">
        <f t="shared" si="3"/>
        <v>247</v>
      </c>
      <c r="B256" s="218" t="s">
        <v>364</v>
      </c>
      <c r="C256" s="218"/>
      <c r="D256" s="218"/>
      <c r="E256" s="233" t="s">
        <v>393</v>
      </c>
      <c r="F256" s="219">
        <f>F257+F273+F284+F322</f>
        <v>160360.2</v>
      </c>
    </row>
    <row r="257" spans="1:6" ht="18.75">
      <c r="A257" s="182">
        <f t="shared" si="3"/>
        <v>248</v>
      </c>
      <c r="B257" s="183" t="s">
        <v>365</v>
      </c>
      <c r="C257" s="183"/>
      <c r="D257" s="183"/>
      <c r="E257" s="234" t="s">
        <v>394</v>
      </c>
      <c r="F257" s="185">
        <f>F258+F268+F263</f>
        <v>2652.6000000000004</v>
      </c>
    </row>
    <row r="258" spans="1:6" ht="18.75">
      <c r="A258" s="182">
        <f t="shared" si="3"/>
        <v>249</v>
      </c>
      <c r="B258" s="183" t="s">
        <v>365</v>
      </c>
      <c r="C258" s="184" t="s">
        <v>465</v>
      </c>
      <c r="D258" s="184"/>
      <c r="E258" s="235" t="s">
        <v>466</v>
      </c>
      <c r="F258" s="185">
        <f>F259</f>
        <v>950</v>
      </c>
    </row>
    <row r="259" spans="1:6" ht="18.75">
      <c r="A259" s="182">
        <f t="shared" si="3"/>
        <v>250</v>
      </c>
      <c r="B259" s="183" t="s">
        <v>365</v>
      </c>
      <c r="C259" s="184" t="s">
        <v>45</v>
      </c>
      <c r="D259" s="184"/>
      <c r="E259" s="235" t="s">
        <v>467</v>
      </c>
      <c r="F259" s="185">
        <f>F260</f>
        <v>950</v>
      </c>
    </row>
    <row r="260" spans="1:6" ht="18.75">
      <c r="A260" s="182">
        <f t="shared" si="3"/>
        <v>251</v>
      </c>
      <c r="B260" s="183" t="s">
        <v>365</v>
      </c>
      <c r="C260" s="184" t="s">
        <v>45</v>
      </c>
      <c r="D260" s="187" t="s">
        <v>537</v>
      </c>
      <c r="E260" s="234" t="s">
        <v>540</v>
      </c>
      <c r="F260" s="185">
        <f>F261</f>
        <v>950</v>
      </c>
    </row>
    <row r="261" spans="1:6" ht="18.75">
      <c r="A261" s="182">
        <f t="shared" si="3"/>
        <v>252</v>
      </c>
      <c r="B261" s="183" t="s">
        <v>365</v>
      </c>
      <c r="C261" s="184" t="s">
        <v>45</v>
      </c>
      <c r="D261" s="187" t="s">
        <v>536</v>
      </c>
      <c r="E261" s="234" t="s">
        <v>539</v>
      </c>
      <c r="F261" s="185">
        <f>F262</f>
        <v>950</v>
      </c>
    </row>
    <row r="262" spans="1:6" ht="18.75">
      <c r="A262" s="182">
        <f t="shared" si="3"/>
        <v>253</v>
      </c>
      <c r="B262" s="183" t="s">
        <v>365</v>
      </c>
      <c r="C262" s="184" t="s">
        <v>45</v>
      </c>
      <c r="D262" s="187" t="s">
        <v>535</v>
      </c>
      <c r="E262" s="234" t="s">
        <v>538</v>
      </c>
      <c r="F262" s="185">
        <v>950</v>
      </c>
    </row>
    <row r="263" spans="1:6" ht="18.75">
      <c r="A263" s="182">
        <f t="shared" si="3"/>
        <v>254</v>
      </c>
      <c r="B263" s="183" t="s">
        <v>365</v>
      </c>
      <c r="C263" s="184" t="s">
        <v>689</v>
      </c>
      <c r="D263" s="187"/>
      <c r="E263" s="234" t="s">
        <v>690</v>
      </c>
      <c r="F263" s="185">
        <f>F264</f>
        <v>1110.2</v>
      </c>
    </row>
    <row r="264" spans="1:6" ht="18.75">
      <c r="A264" s="182">
        <f t="shared" si="3"/>
        <v>255</v>
      </c>
      <c r="B264" s="183" t="s">
        <v>365</v>
      </c>
      <c r="C264" s="184" t="s">
        <v>90</v>
      </c>
      <c r="D264" s="187"/>
      <c r="E264" s="234" t="s">
        <v>91</v>
      </c>
      <c r="F264" s="185">
        <f>F265</f>
        <v>1110.2</v>
      </c>
    </row>
    <row r="265" spans="1:6" ht="18.75">
      <c r="A265" s="182">
        <f t="shared" si="3"/>
        <v>256</v>
      </c>
      <c r="B265" s="183" t="s">
        <v>365</v>
      </c>
      <c r="C265" s="184" t="s">
        <v>90</v>
      </c>
      <c r="D265" s="187" t="s">
        <v>488</v>
      </c>
      <c r="E265" s="234" t="s">
        <v>487</v>
      </c>
      <c r="F265" s="185">
        <f>F266</f>
        <v>1110.2</v>
      </c>
    </row>
    <row r="266" spans="1:6" ht="18.75">
      <c r="A266" s="182">
        <f t="shared" si="3"/>
        <v>257</v>
      </c>
      <c r="B266" s="183" t="s">
        <v>365</v>
      </c>
      <c r="C266" s="184" t="s">
        <v>90</v>
      </c>
      <c r="D266" s="187" t="s">
        <v>490</v>
      </c>
      <c r="E266" s="234" t="s">
        <v>489</v>
      </c>
      <c r="F266" s="185">
        <f>F267</f>
        <v>1110.2</v>
      </c>
    </row>
    <row r="267" spans="1:6" ht="18.75">
      <c r="A267" s="182">
        <f t="shared" si="3"/>
        <v>258</v>
      </c>
      <c r="B267" s="183" t="s">
        <v>365</v>
      </c>
      <c r="C267" s="184" t="s">
        <v>90</v>
      </c>
      <c r="D267" s="187" t="s">
        <v>493</v>
      </c>
      <c r="E267" s="234" t="s">
        <v>500</v>
      </c>
      <c r="F267" s="185">
        <v>1110.2</v>
      </c>
    </row>
    <row r="268" spans="1:6" ht="18.75">
      <c r="A268" s="182">
        <f aca="true" t="shared" si="4" ref="A268:A331">A267+1</f>
        <v>259</v>
      </c>
      <c r="B268" s="183" t="s">
        <v>365</v>
      </c>
      <c r="C268" s="183" t="s">
        <v>450</v>
      </c>
      <c r="D268" s="183"/>
      <c r="E268" s="238" t="s">
        <v>451</v>
      </c>
      <c r="F268" s="185">
        <f>F269</f>
        <v>592.4</v>
      </c>
    </row>
    <row r="269" spans="1:6" ht="33">
      <c r="A269" s="182">
        <f t="shared" si="4"/>
        <v>260</v>
      </c>
      <c r="B269" s="183" t="s">
        <v>365</v>
      </c>
      <c r="C269" s="183" t="s">
        <v>417</v>
      </c>
      <c r="D269" s="183"/>
      <c r="E269" s="237" t="s">
        <v>468</v>
      </c>
      <c r="F269" s="185">
        <f>F270</f>
        <v>592.4</v>
      </c>
    </row>
    <row r="270" spans="1:6" ht="18.75">
      <c r="A270" s="182">
        <f t="shared" si="4"/>
        <v>261</v>
      </c>
      <c r="B270" s="183" t="s">
        <v>365</v>
      </c>
      <c r="C270" s="183" t="s">
        <v>417</v>
      </c>
      <c r="D270" s="187" t="s">
        <v>488</v>
      </c>
      <c r="E270" s="234" t="s">
        <v>487</v>
      </c>
      <c r="F270" s="185">
        <f>F271</f>
        <v>592.4</v>
      </c>
    </row>
    <row r="271" spans="1:6" ht="18.75">
      <c r="A271" s="182">
        <f t="shared" si="4"/>
        <v>262</v>
      </c>
      <c r="B271" s="183" t="s">
        <v>365</v>
      </c>
      <c r="C271" s="183" t="s">
        <v>417</v>
      </c>
      <c r="D271" s="187" t="s">
        <v>490</v>
      </c>
      <c r="E271" s="234" t="s">
        <v>489</v>
      </c>
      <c r="F271" s="185">
        <f>F272</f>
        <v>592.4</v>
      </c>
    </row>
    <row r="272" spans="1:6" ht="18.75">
      <c r="A272" s="182">
        <f t="shared" si="4"/>
        <v>263</v>
      </c>
      <c r="B272" s="183" t="s">
        <v>365</v>
      </c>
      <c r="C272" s="187" t="s">
        <v>417</v>
      </c>
      <c r="D272" s="187" t="s">
        <v>493</v>
      </c>
      <c r="E272" s="234" t="s">
        <v>500</v>
      </c>
      <c r="F272" s="185">
        <v>592.4</v>
      </c>
    </row>
    <row r="273" spans="1:6" ht="18.75">
      <c r="A273" s="182">
        <f t="shared" si="4"/>
        <v>264</v>
      </c>
      <c r="B273" s="183" t="s">
        <v>366</v>
      </c>
      <c r="C273" s="183"/>
      <c r="D273" s="183"/>
      <c r="E273" s="234" t="s">
        <v>395</v>
      </c>
      <c r="F273" s="185">
        <f>F274+F280</f>
        <v>37846.1</v>
      </c>
    </row>
    <row r="274" spans="1:6" ht="18.75">
      <c r="A274" s="182">
        <f t="shared" si="4"/>
        <v>265</v>
      </c>
      <c r="B274" s="183" t="s">
        <v>366</v>
      </c>
      <c r="C274" s="184" t="s">
        <v>465</v>
      </c>
      <c r="D274" s="184"/>
      <c r="E274" s="235" t="s">
        <v>466</v>
      </c>
      <c r="F274" s="185">
        <f>F275</f>
        <v>11199</v>
      </c>
    </row>
    <row r="275" spans="1:6" ht="49.5">
      <c r="A275" s="182">
        <f t="shared" si="4"/>
        <v>266</v>
      </c>
      <c r="B275" s="183" t="s">
        <v>366</v>
      </c>
      <c r="C275" s="184" t="s">
        <v>648</v>
      </c>
      <c r="D275" s="184"/>
      <c r="E275" s="235" t="s">
        <v>649</v>
      </c>
      <c r="F275" s="185">
        <f>F276</f>
        <v>11199</v>
      </c>
    </row>
    <row r="276" spans="1:6" ht="18.75">
      <c r="A276" s="182">
        <f t="shared" si="4"/>
        <v>267</v>
      </c>
      <c r="B276" s="183" t="s">
        <v>366</v>
      </c>
      <c r="C276" s="184" t="s">
        <v>45</v>
      </c>
      <c r="D276" s="184"/>
      <c r="E276" s="235" t="s">
        <v>467</v>
      </c>
      <c r="F276" s="185">
        <f>F277</f>
        <v>11199</v>
      </c>
    </row>
    <row r="277" spans="1:6" ht="18.75">
      <c r="A277" s="182">
        <f t="shared" si="4"/>
        <v>268</v>
      </c>
      <c r="B277" s="183" t="s">
        <v>366</v>
      </c>
      <c r="C277" s="184" t="s">
        <v>45</v>
      </c>
      <c r="D277" s="187" t="s">
        <v>537</v>
      </c>
      <c r="E277" s="234" t="s">
        <v>540</v>
      </c>
      <c r="F277" s="185">
        <f>F278</f>
        <v>11199</v>
      </c>
    </row>
    <row r="278" spans="1:6" ht="18.75">
      <c r="A278" s="182">
        <f t="shared" si="4"/>
        <v>269</v>
      </c>
      <c r="B278" s="183" t="s">
        <v>366</v>
      </c>
      <c r="C278" s="184" t="s">
        <v>45</v>
      </c>
      <c r="D278" s="187" t="s">
        <v>536</v>
      </c>
      <c r="E278" s="234" t="s">
        <v>539</v>
      </c>
      <c r="F278" s="185">
        <f>F279</f>
        <v>11199</v>
      </c>
    </row>
    <row r="279" spans="1:6" ht="18.75">
      <c r="A279" s="182">
        <f t="shared" si="4"/>
        <v>270</v>
      </c>
      <c r="B279" s="183" t="s">
        <v>366</v>
      </c>
      <c r="C279" s="184" t="s">
        <v>45</v>
      </c>
      <c r="D279" s="187" t="s">
        <v>535</v>
      </c>
      <c r="E279" s="234" t="s">
        <v>538</v>
      </c>
      <c r="F279" s="185">
        <v>11199</v>
      </c>
    </row>
    <row r="280" spans="1:6" ht="18.75">
      <c r="A280" s="182">
        <f t="shared" si="4"/>
        <v>271</v>
      </c>
      <c r="B280" s="183" t="s">
        <v>366</v>
      </c>
      <c r="C280" s="183" t="s">
        <v>450</v>
      </c>
      <c r="D280" s="183"/>
      <c r="E280" s="238" t="s">
        <v>451</v>
      </c>
      <c r="F280" s="185">
        <f>F281</f>
        <v>26647.1</v>
      </c>
    </row>
    <row r="281" spans="1:6" ht="33">
      <c r="A281" s="182">
        <f t="shared" si="4"/>
        <v>272</v>
      </c>
      <c r="B281" s="183" t="s">
        <v>366</v>
      </c>
      <c r="C281" s="184" t="s">
        <v>685</v>
      </c>
      <c r="D281" s="187"/>
      <c r="E281" s="234" t="s">
        <v>686</v>
      </c>
      <c r="F281" s="185">
        <f>F282</f>
        <v>26647.1</v>
      </c>
    </row>
    <row r="282" spans="1:6" ht="18.75">
      <c r="A282" s="182">
        <f t="shared" si="4"/>
        <v>273</v>
      </c>
      <c r="B282" s="183" t="s">
        <v>366</v>
      </c>
      <c r="C282" s="184" t="s">
        <v>685</v>
      </c>
      <c r="D282" s="187" t="s">
        <v>536</v>
      </c>
      <c r="E282" s="234" t="s">
        <v>539</v>
      </c>
      <c r="F282" s="185">
        <f>F283</f>
        <v>26647.1</v>
      </c>
    </row>
    <row r="283" spans="1:6" ht="18.75">
      <c r="A283" s="182">
        <f t="shared" si="4"/>
        <v>274</v>
      </c>
      <c r="B283" s="183" t="s">
        <v>366</v>
      </c>
      <c r="C283" s="184" t="s">
        <v>685</v>
      </c>
      <c r="D283" s="187" t="s">
        <v>535</v>
      </c>
      <c r="E283" s="234" t="s">
        <v>538</v>
      </c>
      <c r="F283" s="185">
        <v>26647.1</v>
      </c>
    </row>
    <row r="284" spans="1:6" s="189" customFormat="1" ht="18.75">
      <c r="A284" s="182">
        <f t="shared" si="4"/>
        <v>275</v>
      </c>
      <c r="B284" s="183" t="s">
        <v>367</v>
      </c>
      <c r="C284" s="183"/>
      <c r="D284" s="183"/>
      <c r="E284" s="234" t="s">
        <v>420</v>
      </c>
      <c r="F284" s="185">
        <f>F285+F308+F313+F318</f>
        <v>44273.5</v>
      </c>
    </row>
    <row r="285" spans="1:6" s="189" customFormat="1" ht="18.75">
      <c r="A285" s="182">
        <f t="shared" si="4"/>
        <v>276</v>
      </c>
      <c r="B285" s="183" t="s">
        <v>475</v>
      </c>
      <c r="C285" s="198" t="s">
        <v>474</v>
      </c>
      <c r="D285" s="198"/>
      <c r="E285" s="244" t="s">
        <v>420</v>
      </c>
      <c r="F285" s="185">
        <f>F286+F292+F296+F300+F304</f>
        <v>37098.6</v>
      </c>
    </row>
    <row r="286" spans="1:6" s="189" customFormat="1" ht="18.75">
      <c r="A286" s="182">
        <f t="shared" si="4"/>
        <v>277</v>
      </c>
      <c r="B286" s="183" t="s">
        <v>367</v>
      </c>
      <c r="C286" s="199" t="s">
        <v>255</v>
      </c>
      <c r="D286" s="200"/>
      <c r="E286" s="245" t="s">
        <v>256</v>
      </c>
      <c r="F286" s="185">
        <f>F287+F290</f>
        <v>16098.6</v>
      </c>
    </row>
    <row r="287" spans="1:6" s="189" customFormat="1" ht="18.75">
      <c r="A287" s="182">
        <f t="shared" si="4"/>
        <v>278</v>
      </c>
      <c r="B287" s="183" t="s">
        <v>367</v>
      </c>
      <c r="C287" s="199" t="s">
        <v>255</v>
      </c>
      <c r="D287" s="187" t="s">
        <v>488</v>
      </c>
      <c r="E287" s="234" t="s">
        <v>487</v>
      </c>
      <c r="F287" s="185">
        <f>F288</f>
        <v>13200</v>
      </c>
    </row>
    <row r="288" spans="1:6" s="189" customFormat="1" ht="18.75">
      <c r="A288" s="182">
        <f t="shared" si="4"/>
        <v>279</v>
      </c>
      <c r="B288" s="183" t="s">
        <v>367</v>
      </c>
      <c r="C288" s="199" t="s">
        <v>255</v>
      </c>
      <c r="D288" s="187" t="s">
        <v>490</v>
      </c>
      <c r="E288" s="234" t="s">
        <v>489</v>
      </c>
      <c r="F288" s="185">
        <f>F289</f>
        <v>13200</v>
      </c>
    </row>
    <row r="289" spans="1:6" s="189" customFormat="1" ht="18.75">
      <c r="A289" s="182">
        <f t="shared" si="4"/>
        <v>280</v>
      </c>
      <c r="B289" s="183" t="s">
        <v>367</v>
      </c>
      <c r="C289" s="199" t="s">
        <v>255</v>
      </c>
      <c r="D289" s="187" t="s">
        <v>493</v>
      </c>
      <c r="E289" s="234" t="s">
        <v>500</v>
      </c>
      <c r="F289" s="185">
        <v>13200</v>
      </c>
    </row>
    <row r="290" spans="1:6" s="189" customFormat="1" ht="18.75">
      <c r="A290" s="182">
        <f t="shared" si="4"/>
        <v>281</v>
      </c>
      <c r="B290" s="183" t="s">
        <v>367</v>
      </c>
      <c r="C290" s="199" t="s">
        <v>255</v>
      </c>
      <c r="D290" s="187" t="s">
        <v>495</v>
      </c>
      <c r="E290" s="234" t="s">
        <v>494</v>
      </c>
      <c r="F290" s="185">
        <f>F291</f>
        <v>2898.6</v>
      </c>
    </row>
    <row r="291" spans="1:6" s="189" customFormat="1" ht="33">
      <c r="A291" s="182">
        <f t="shared" si="4"/>
        <v>282</v>
      </c>
      <c r="B291" s="183" t="s">
        <v>367</v>
      </c>
      <c r="C291" s="199" t="s">
        <v>255</v>
      </c>
      <c r="D291" s="187" t="s">
        <v>444</v>
      </c>
      <c r="E291" s="237" t="s">
        <v>445</v>
      </c>
      <c r="F291" s="185">
        <v>2898.6</v>
      </c>
    </row>
    <row r="292" spans="1:6" ht="18.75">
      <c r="A292" s="182">
        <f t="shared" si="4"/>
        <v>283</v>
      </c>
      <c r="B292" s="187" t="s">
        <v>367</v>
      </c>
      <c r="C292" s="187" t="s">
        <v>93</v>
      </c>
      <c r="D292" s="187"/>
      <c r="E292" s="245" t="s">
        <v>259</v>
      </c>
      <c r="F292" s="185">
        <f>F293</f>
        <v>3200</v>
      </c>
    </row>
    <row r="293" spans="1:6" ht="18.75">
      <c r="A293" s="182">
        <f t="shared" si="4"/>
        <v>284</v>
      </c>
      <c r="B293" s="187" t="s">
        <v>367</v>
      </c>
      <c r="C293" s="187" t="s">
        <v>93</v>
      </c>
      <c r="D293" s="187" t="s">
        <v>488</v>
      </c>
      <c r="E293" s="234" t="s">
        <v>487</v>
      </c>
      <c r="F293" s="185">
        <f>F294</f>
        <v>3200</v>
      </c>
    </row>
    <row r="294" spans="1:6" ht="18.75">
      <c r="A294" s="182">
        <f t="shared" si="4"/>
        <v>285</v>
      </c>
      <c r="B294" s="187" t="s">
        <v>367</v>
      </c>
      <c r="C294" s="187" t="s">
        <v>93</v>
      </c>
      <c r="D294" s="187" t="s">
        <v>490</v>
      </c>
      <c r="E294" s="234" t="s">
        <v>489</v>
      </c>
      <c r="F294" s="185">
        <f>F295</f>
        <v>3200</v>
      </c>
    </row>
    <row r="295" spans="1:6" ht="18.75">
      <c r="A295" s="182">
        <f t="shared" si="4"/>
        <v>286</v>
      </c>
      <c r="B295" s="187" t="s">
        <v>367</v>
      </c>
      <c r="C295" s="187" t="s">
        <v>93</v>
      </c>
      <c r="D295" s="187" t="s">
        <v>493</v>
      </c>
      <c r="E295" s="234" t="s">
        <v>500</v>
      </c>
      <c r="F295" s="185">
        <v>3200</v>
      </c>
    </row>
    <row r="296" spans="1:6" ht="18.75">
      <c r="A296" s="182">
        <f t="shared" si="4"/>
        <v>287</v>
      </c>
      <c r="B296" s="187" t="s">
        <v>367</v>
      </c>
      <c r="C296" s="187" t="s">
        <v>260</v>
      </c>
      <c r="D296" s="187"/>
      <c r="E296" s="238" t="s">
        <v>476</v>
      </c>
      <c r="F296" s="185">
        <f>F297</f>
        <v>6200</v>
      </c>
    </row>
    <row r="297" spans="1:6" ht="18.75">
      <c r="A297" s="182">
        <f t="shared" si="4"/>
        <v>288</v>
      </c>
      <c r="B297" s="187" t="s">
        <v>367</v>
      </c>
      <c r="C297" s="187" t="s">
        <v>260</v>
      </c>
      <c r="D297" s="187" t="s">
        <v>488</v>
      </c>
      <c r="E297" s="234" t="s">
        <v>487</v>
      </c>
      <c r="F297" s="185">
        <f>F298</f>
        <v>6200</v>
      </c>
    </row>
    <row r="298" spans="1:6" ht="18.75">
      <c r="A298" s="182">
        <f t="shared" si="4"/>
        <v>289</v>
      </c>
      <c r="B298" s="187" t="s">
        <v>367</v>
      </c>
      <c r="C298" s="187" t="s">
        <v>260</v>
      </c>
      <c r="D298" s="187" t="s">
        <v>490</v>
      </c>
      <c r="E298" s="234" t="s">
        <v>489</v>
      </c>
      <c r="F298" s="185">
        <f>F299</f>
        <v>6200</v>
      </c>
    </row>
    <row r="299" spans="1:6" ht="18.75">
      <c r="A299" s="182">
        <f t="shared" si="4"/>
        <v>290</v>
      </c>
      <c r="B299" s="187" t="s">
        <v>367</v>
      </c>
      <c r="C299" s="187" t="s">
        <v>260</v>
      </c>
      <c r="D299" s="187" t="s">
        <v>493</v>
      </c>
      <c r="E299" s="234" t="s">
        <v>500</v>
      </c>
      <c r="F299" s="185">
        <v>6200</v>
      </c>
    </row>
    <row r="300" spans="1:6" ht="18.75">
      <c r="A300" s="182">
        <f t="shared" si="4"/>
        <v>291</v>
      </c>
      <c r="B300" s="187" t="s">
        <v>367</v>
      </c>
      <c r="C300" s="187" t="s">
        <v>262</v>
      </c>
      <c r="D300" s="187"/>
      <c r="E300" s="238" t="s">
        <v>477</v>
      </c>
      <c r="F300" s="185">
        <f>F301</f>
        <v>9100</v>
      </c>
    </row>
    <row r="301" spans="1:6" ht="18.75">
      <c r="A301" s="182">
        <f t="shared" si="4"/>
        <v>292</v>
      </c>
      <c r="B301" s="187" t="s">
        <v>367</v>
      </c>
      <c r="C301" s="187" t="s">
        <v>262</v>
      </c>
      <c r="D301" s="187" t="s">
        <v>488</v>
      </c>
      <c r="E301" s="234" t="s">
        <v>487</v>
      </c>
      <c r="F301" s="185">
        <f>F302</f>
        <v>9100</v>
      </c>
    </row>
    <row r="302" spans="1:6" ht="18.75">
      <c r="A302" s="182">
        <f t="shared" si="4"/>
        <v>293</v>
      </c>
      <c r="B302" s="187" t="s">
        <v>367</v>
      </c>
      <c r="C302" s="187" t="s">
        <v>262</v>
      </c>
      <c r="D302" s="187" t="s">
        <v>490</v>
      </c>
      <c r="E302" s="234" t="s">
        <v>489</v>
      </c>
      <c r="F302" s="185">
        <f>F303</f>
        <v>9100</v>
      </c>
    </row>
    <row r="303" spans="1:6" ht="18.75">
      <c r="A303" s="182">
        <f t="shared" si="4"/>
        <v>294</v>
      </c>
      <c r="B303" s="187" t="s">
        <v>367</v>
      </c>
      <c r="C303" s="187" t="s">
        <v>262</v>
      </c>
      <c r="D303" s="187" t="s">
        <v>493</v>
      </c>
      <c r="E303" s="234" t="s">
        <v>500</v>
      </c>
      <c r="F303" s="185">
        <v>9100</v>
      </c>
    </row>
    <row r="304" spans="1:6" ht="18.75">
      <c r="A304" s="182">
        <f t="shared" si="4"/>
        <v>295</v>
      </c>
      <c r="B304" s="187" t="s">
        <v>367</v>
      </c>
      <c r="C304" s="187" t="s">
        <v>219</v>
      </c>
      <c r="D304" s="187"/>
      <c r="E304" s="238" t="s">
        <v>478</v>
      </c>
      <c r="F304" s="185">
        <f>F305</f>
        <v>2500</v>
      </c>
    </row>
    <row r="305" spans="1:6" ht="18.75">
      <c r="A305" s="182">
        <f t="shared" si="4"/>
        <v>296</v>
      </c>
      <c r="B305" s="187" t="s">
        <v>367</v>
      </c>
      <c r="C305" s="187" t="s">
        <v>219</v>
      </c>
      <c r="D305" s="187" t="s">
        <v>488</v>
      </c>
      <c r="E305" s="234" t="s">
        <v>487</v>
      </c>
      <c r="F305" s="185">
        <f>F306</f>
        <v>2500</v>
      </c>
    </row>
    <row r="306" spans="1:6" ht="18.75">
      <c r="A306" s="182">
        <f t="shared" si="4"/>
        <v>297</v>
      </c>
      <c r="B306" s="187" t="s">
        <v>367</v>
      </c>
      <c r="C306" s="187" t="s">
        <v>219</v>
      </c>
      <c r="D306" s="187" t="s">
        <v>490</v>
      </c>
      <c r="E306" s="234" t="s">
        <v>489</v>
      </c>
      <c r="F306" s="185">
        <f>F307</f>
        <v>2500</v>
      </c>
    </row>
    <row r="307" spans="1:6" ht="18.75">
      <c r="A307" s="182">
        <f t="shared" si="4"/>
        <v>298</v>
      </c>
      <c r="B307" s="187" t="s">
        <v>367</v>
      </c>
      <c r="C307" s="187" t="s">
        <v>219</v>
      </c>
      <c r="D307" s="187" t="s">
        <v>493</v>
      </c>
      <c r="E307" s="234" t="s">
        <v>500</v>
      </c>
      <c r="F307" s="185">
        <v>2500</v>
      </c>
    </row>
    <row r="308" spans="1:6" ht="18.75">
      <c r="A308" s="182">
        <f t="shared" si="4"/>
        <v>299</v>
      </c>
      <c r="B308" s="187" t="s">
        <v>367</v>
      </c>
      <c r="C308" s="183" t="s">
        <v>450</v>
      </c>
      <c r="D308" s="183"/>
      <c r="E308" s="238" t="s">
        <v>451</v>
      </c>
      <c r="F308" s="185">
        <f>F309</f>
        <v>555.6</v>
      </c>
    </row>
    <row r="309" spans="1:6" ht="33">
      <c r="A309" s="182">
        <f t="shared" si="4"/>
        <v>300</v>
      </c>
      <c r="B309" s="187" t="s">
        <v>367</v>
      </c>
      <c r="C309" s="187" t="s">
        <v>542</v>
      </c>
      <c r="D309" s="187"/>
      <c r="E309" s="234" t="s">
        <v>633</v>
      </c>
      <c r="F309" s="185">
        <f>F310</f>
        <v>555.6</v>
      </c>
    </row>
    <row r="310" spans="1:6" ht="18.75">
      <c r="A310" s="182">
        <f t="shared" si="4"/>
        <v>301</v>
      </c>
      <c r="B310" s="187" t="s">
        <v>367</v>
      </c>
      <c r="C310" s="187" t="s">
        <v>542</v>
      </c>
      <c r="D310" s="187" t="s">
        <v>488</v>
      </c>
      <c r="E310" s="234" t="s">
        <v>487</v>
      </c>
      <c r="F310" s="185">
        <f>F311</f>
        <v>555.6</v>
      </c>
    </row>
    <row r="311" spans="1:6" ht="18.75">
      <c r="A311" s="182">
        <f t="shared" si="4"/>
        <v>302</v>
      </c>
      <c r="B311" s="187" t="s">
        <v>367</v>
      </c>
      <c r="C311" s="187" t="s">
        <v>542</v>
      </c>
      <c r="D311" s="187" t="s">
        <v>490</v>
      </c>
      <c r="E311" s="234" t="s">
        <v>489</v>
      </c>
      <c r="F311" s="185">
        <f>F312</f>
        <v>555.6</v>
      </c>
    </row>
    <row r="312" spans="1:6" ht="18.75">
      <c r="A312" s="182">
        <f t="shared" si="4"/>
        <v>303</v>
      </c>
      <c r="B312" s="187" t="s">
        <v>367</v>
      </c>
      <c r="C312" s="187" t="s">
        <v>542</v>
      </c>
      <c r="D312" s="187" t="s">
        <v>493</v>
      </c>
      <c r="E312" s="234" t="s">
        <v>500</v>
      </c>
      <c r="F312" s="185">
        <v>555.6</v>
      </c>
    </row>
    <row r="313" spans="1:6" ht="18.75">
      <c r="A313" s="182">
        <f t="shared" si="4"/>
        <v>304</v>
      </c>
      <c r="B313" s="187" t="s">
        <v>367</v>
      </c>
      <c r="C313" s="183" t="s">
        <v>529</v>
      </c>
      <c r="D313" s="187"/>
      <c r="E313" s="234" t="s">
        <v>531</v>
      </c>
      <c r="F313" s="185">
        <f>F314</f>
        <v>1619.3</v>
      </c>
    </row>
    <row r="314" spans="1:6" ht="18.75">
      <c r="A314" s="182">
        <f t="shared" si="4"/>
        <v>305</v>
      </c>
      <c r="B314" s="187" t="s">
        <v>367</v>
      </c>
      <c r="C314" s="183" t="s">
        <v>530</v>
      </c>
      <c r="D314" s="187"/>
      <c r="E314" s="234" t="s">
        <v>419</v>
      </c>
      <c r="F314" s="185">
        <f>F315</f>
        <v>1619.3</v>
      </c>
    </row>
    <row r="315" spans="1:6" ht="18.75">
      <c r="A315" s="182">
        <f t="shared" si="4"/>
        <v>306</v>
      </c>
      <c r="B315" s="187" t="s">
        <v>367</v>
      </c>
      <c r="C315" s="183" t="s">
        <v>530</v>
      </c>
      <c r="D315" s="187" t="s">
        <v>488</v>
      </c>
      <c r="E315" s="234" t="s">
        <v>487</v>
      </c>
      <c r="F315" s="185">
        <f>F316</f>
        <v>1619.3</v>
      </c>
    </row>
    <row r="316" spans="1:6" ht="18.75">
      <c r="A316" s="182">
        <f t="shared" si="4"/>
        <v>307</v>
      </c>
      <c r="B316" s="187" t="s">
        <v>367</v>
      </c>
      <c r="C316" s="183" t="s">
        <v>530</v>
      </c>
      <c r="D316" s="187" t="s">
        <v>490</v>
      </c>
      <c r="E316" s="234" t="s">
        <v>489</v>
      </c>
      <c r="F316" s="185">
        <f>F317</f>
        <v>1619.3</v>
      </c>
    </row>
    <row r="317" spans="1:6" ht="18.75">
      <c r="A317" s="182">
        <f t="shared" si="4"/>
        <v>308</v>
      </c>
      <c r="B317" s="187" t="s">
        <v>367</v>
      </c>
      <c r="C317" s="183" t="s">
        <v>530</v>
      </c>
      <c r="D317" s="187" t="s">
        <v>493</v>
      </c>
      <c r="E317" s="234" t="s">
        <v>500</v>
      </c>
      <c r="F317" s="185">
        <v>1619.3</v>
      </c>
    </row>
    <row r="318" spans="1:6" ht="33">
      <c r="A318" s="182">
        <f t="shared" si="4"/>
        <v>309</v>
      </c>
      <c r="B318" s="187" t="s">
        <v>367</v>
      </c>
      <c r="C318" s="187" t="s">
        <v>541</v>
      </c>
      <c r="D318" s="187"/>
      <c r="E318" s="234" t="s">
        <v>617</v>
      </c>
      <c r="F318" s="185">
        <f>F319</f>
        <v>5000</v>
      </c>
    </row>
    <row r="319" spans="1:6" ht="18.75">
      <c r="A319" s="182">
        <f t="shared" si="4"/>
        <v>310</v>
      </c>
      <c r="B319" s="187" t="s">
        <v>367</v>
      </c>
      <c r="C319" s="187" t="s">
        <v>541</v>
      </c>
      <c r="D319" s="187" t="s">
        <v>488</v>
      </c>
      <c r="E319" s="234" t="s">
        <v>487</v>
      </c>
      <c r="F319" s="185">
        <f>F320</f>
        <v>5000</v>
      </c>
    </row>
    <row r="320" spans="1:6" ht="18.75">
      <c r="A320" s="182">
        <f t="shared" si="4"/>
        <v>311</v>
      </c>
      <c r="B320" s="187" t="s">
        <v>367</v>
      </c>
      <c r="C320" s="187" t="s">
        <v>541</v>
      </c>
      <c r="D320" s="187" t="s">
        <v>490</v>
      </c>
      <c r="E320" s="234" t="s">
        <v>489</v>
      </c>
      <c r="F320" s="185">
        <f>F321</f>
        <v>5000</v>
      </c>
    </row>
    <row r="321" spans="1:6" ht="18.75">
      <c r="A321" s="182">
        <f t="shared" si="4"/>
        <v>312</v>
      </c>
      <c r="B321" s="187" t="s">
        <v>367</v>
      </c>
      <c r="C321" s="187" t="s">
        <v>541</v>
      </c>
      <c r="D321" s="187" t="s">
        <v>493</v>
      </c>
      <c r="E321" s="234" t="s">
        <v>500</v>
      </c>
      <c r="F321" s="185">
        <v>5000</v>
      </c>
    </row>
    <row r="322" spans="1:6" ht="18.75">
      <c r="A322" s="182">
        <f t="shared" si="4"/>
        <v>313</v>
      </c>
      <c r="B322" s="183" t="s">
        <v>368</v>
      </c>
      <c r="C322" s="183"/>
      <c r="D322" s="183"/>
      <c r="E322" s="234" t="s">
        <v>634</v>
      </c>
      <c r="F322" s="185">
        <f>F323+F341+F351</f>
        <v>75588</v>
      </c>
    </row>
    <row r="323" spans="1:6" ht="18.75">
      <c r="A323" s="182">
        <f t="shared" si="4"/>
        <v>314</v>
      </c>
      <c r="B323" s="183" t="s">
        <v>368</v>
      </c>
      <c r="C323" s="183" t="s">
        <v>422</v>
      </c>
      <c r="D323" s="183"/>
      <c r="E323" s="234" t="s">
        <v>423</v>
      </c>
      <c r="F323" s="185">
        <f>F324+F337</f>
        <v>17058.399999999998</v>
      </c>
    </row>
    <row r="324" spans="1:6" ht="18.75">
      <c r="A324" s="182">
        <f t="shared" si="4"/>
        <v>315</v>
      </c>
      <c r="B324" s="183" t="s">
        <v>368</v>
      </c>
      <c r="C324" s="183" t="s">
        <v>15</v>
      </c>
      <c r="D324" s="183"/>
      <c r="E324" s="234" t="s">
        <v>424</v>
      </c>
      <c r="F324" s="185">
        <f>F325+F329+F333</f>
        <v>14275.699999999999</v>
      </c>
    </row>
    <row r="325" spans="1:6" ht="33">
      <c r="A325" s="182">
        <f t="shared" si="4"/>
        <v>316</v>
      </c>
      <c r="B325" s="183" t="s">
        <v>368</v>
      </c>
      <c r="C325" s="183" t="s">
        <v>15</v>
      </c>
      <c r="D325" s="187" t="s">
        <v>480</v>
      </c>
      <c r="E325" s="234" t="s">
        <v>479</v>
      </c>
      <c r="F325" s="185">
        <f>F326</f>
        <v>11440.699999999999</v>
      </c>
    </row>
    <row r="326" spans="1:6" ht="18.75">
      <c r="A326" s="182">
        <f t="shared" si="4"/>
        <v>317</v>
      </c>
      <c r="B326" s="183" t="s">
        <v>368</v>
      </c>
      <c r="C326" s="183" t="s">
        <v>15</v>
      </c>
      <c r="D326" s="187" t="s">
        <v>482</v>
      </c>
      <c r="E326" s="234" t="s">
        <v>481</v>
      </c>
      <c r="F326" s="185">
        <f>F327+F328</f>
        <v>11440.699999999999</v>
      </c>
    </row>
    <row r="327" spans="1:6" ht="18.75">
      <c r="A327" s="182">
        <f t="shared" si="4"/>
        <v>318</v>
      </c>
      <c r="B327" s="183" t="s">
        <v>368</v>
      </c>
      <c r="C327" s="183" t="s">
        <v>15</v>
      </c>
      <c r="D327" s="187" t="s">
        <v>484</v>
      </c>
      <c r="E327" s="234" t="s">
        <v>483</v>
      </c>
      <c r="F327" s="185">
        <v>11395.9</v>
      </c>
    </row>
    <row r="328" spans="1:6" ht="18.75">
      <c r="A328" s="182">
        <f t="shared" si="4"/>
        <v>319</v>
      </c>
      <c r="B328" s="183" t="s">
        <v>368</v>
      </c>
      <c r="C328" s="183" t="s">
        <v>15</v>
      </c>
      <c r="D328" s="187" t="s">
        <v>486</v>
      </c>
      <c r="E328" s="234" t="s">
        <v>485</v>
      </c>
      <c r="F328" s="185">
        <v>44.8</v>
      </c>
    </row>
    <row r="329" spans="1:6" ht="18.75">
      <c r="A329" s="182">
        <f t="shared" si="4"/>
        <v>320</v>
      </c>
      <c r="B329" s="183" t="s">
        <v>368</v>
      </c>
      <c r="C329" s="183" t="s">
        <v>15</v>
      </c>
      <c r="D329" s="187" t="s">
        <v>488</v>
      </c>
      <c r="E329" s="234" t="s">
        <v>487</v>
      </c>
      <c r="F329" s="185">
        <f>F330</f>
        <v>2806</v>
      </c>
    </row>
    <row r="330" spans="1:6" ht="18.75">
      <c r="A330" s="182">
        <f t="shared" si="4"/>
        <v>321</v>
      </c>
      <c r="B330" s="183" t="s">
        <v>368</v>
      </c>
      <c r="C330" s="183" t="s">
        <v>15</v>
      </c>
      <c r="D330" s="187" t="s">
        <v>490</v>
      </c>
      <c r="E330" s="234" t="s">
        <v>489</v>
      </c>
      <c r="F330" s="185">
        <f>F331+F332</f>
        <v>2806</v>
      </c>
    </row>
    <row r="331" spans="1:6" ht="18.75">
      <c r="A331" s="182">
        <f t="shared" si="4"/>
        <v>322</v>
      </c>
      <c r="B331" s="183" t="s">
        <v>368</v>
      </c>
      <c r="C331" s="183" t="s">
        <v>15</v>
      </c>
      <c r="D331" s="187" t="s">
        <v>492</v>
      </c>
      <c r="E331" s="234" t="s">
        <v>491</v>
      </c>
      <c r="F331" s="185">
        <v>629.1</v>
      </c>
    </row>
    <row r="332" spans="1:6" ht="18.75">
      <c r="A332" s="182">
        <f aca="true" t="shared" si="5" ref="A332:A395">A331+1</f>
        <v>323</v>
      </c>
      <c r="B332" s="183" t="s">
        <v>368</v>
      </c>
      <c r="C332" s="183" t="s">
        <v>15</v>
      </c>
      <c r="D332" s="187" t="s">
        <v>493</v>
      </c>
      <c r="E332" s="234" t="s">
        <v>500</v>
      </c>
      <c r="F332" s="185">
        <v>2176.9</v>
      </c>
    </row>
    <row r="333" spans="1:6" ht="18.75">
      <c r="A333" s="182">
        <f t="shared" si="5"/>
        <v>324</v>
      </c>
      <c r="B333" s="183" t="s">
        <v>368</v>
      </c>
      <c r="C333" s="183" t="s">
        <v>15</v>
      </c>
      <c r="D333" s="187" t="s">
        <v>495</v>
      </c>
      <c r="E333" s="234" t="s">
        <v>494</v>
      </c>
      <c r="F333" s="185">
        <f>F334</f>
        <v>29</v>
      </c>
    </row>
    <row r="334" spans="1:6" ht="18.75">
      <c r="A334" s="182">
        <f t="shared" si="5"/>
        <v>325</v>
      </c>
      <c r="B334" s="183" t="s">
        <v>368</v>
      </c>
      <c r="C334" s="183" t="s">
        <v>15</v>
      </c>
      <c r="D334" s="187" t="s">
        <v>496</v>
      </c>
      <c r="E334" s="234" t="s">
        <v>497</v>
      </c>
      <c r="F334" s="185">
        <f>F335+F336</f>
        <v>29</v>
      </c>
    </row>
    <row r="335" spans="1:6" ht="18.75">
      <c r="A335" s="182">
        <f t="shared" si="5"/>
        <v>326</v>
      </c>
      <c r="B335" s="183" t="s">
        <v>368</v>
      </c>
      <c r="C335" s="183" t="s">
        <v>15</v>
      </c>
      <c r="D335" s="187" t="s">
        <v>527</v>
      </c>
      <c r="E335" s="234" t="s">
        <v>528</v>
      </c>
      <c r="F335" s="185">
        <v>17.8</v>
      </c>
    </row>
    <row r="336" spans="1:6" ht="18.75">
      <c r="A336" s="182">
        <f t="shared" si="5"/>
        <v>327</v>
      </c>
      <c r="B336" s="183" t="s">
        <v>368</v>
      </c>
      <c r="C336" s="183" t="s">
        <v>15</v>
      </c>
      <c r="D336" s="187" t="s">
        <v>498</v>
      </c>
      <c r="E336" s="234" t="s">
        <v>499</v>
      </c>
      <c r="F336" s="185">
        <v>11.2</v>
      </c>
    </row>
    <row r="337" spans="1:6" ht="18.75">
      <c r="A337" s="182">
        <f t="shared" si="5"/>
        <v>328</v>
      </c>
      <c r="B337" s="183" t="s">
        <v>368</v>
      </c>
      <c r="C337" s="187" t="s">
        <v>22</v>
      </c>
      <c r="D337" s="187"/>
      <c r="E337" s="234" t="s">
        <v>436</v>
      </c>
      <c r="F337" s="185">
        <f>F338</f>
        <v>2782.7</v>
      </c>
    </row>
    <row r="338" spans="1:6" ht="33">
      <c r="A338" s="182">
        <f t="shared" si="5"/>
        <v>329</v>
      </c>
      <c r="B338" s="183" t="s">
        <v>368</v>
      </c>
      <c r="C338" s="187" t="s">
        <v>22</v>
      </c>
      <c r="D338" s="187" t="s">
        <v>521</v>
      </c>
      <c r="E338" s="234" t="s">
        <v>522</v>
      </c>
      <c r="F338" s="185">
        <f>F339</f>
        <v>2782.7</v>
      </c>
    </row>
    <row r="339" spans="1:6" ht="18.75">
      <c r="A339" s="182">
        <f t="shared" si="5"/>
        <v>330</v>
      </c>
      <c r="B339" s="183" t="s">
        <v>368</v>
      </c>
      <c r="C339" s="187" t="s">
        <v>22</v>
      </c>
      <c r="D339" s="187" t="s">
        <v>544</v>
      </c>
      <c r="E339" s="234" t="s">
        <v>543</v>
      </c>
      <c r="F339" s="185">
        <f>F340</f>
        <v>2782.7</v>
      </c>
    </row>
    <row r="340" spans="1:6" ht="33">
      <c r="A340" s="182">
        <f t="shared" si="5"/>
        <v>331</v>
      </c>
      <c r="B340" s="183" t="s">
        <v>368</v>
      </c>
      <c r="C340" s="183" t="s">
        <v>22</v>
      </c>
      <c r="D340" s="187" t="s">
        <v>546</v>
      </c>
      <c r="E340" s="234" t="s">
        <v>545</v>
      </c>
      <c r="F340" s="185">
        <v>2782.7</v>
      </c>
    </row>
    <row r="341" spans="1:6" ht="18.75">
      <c r="A341" s="182">
        <f t="shared" si="5"/>
        <v>332</v>
      </c>
      <c r="B341" s="183" t="s">
        <v>368</v>
      </c>
      <c r="C341" s="184" t="s">
        <v>547</v>
      </c>
      <c r="D341" s="184"/>
      <c r="E341" s="238" t="s">
        <v>548</v>
      </c>
      <c r="F341" s="185">
        <f>F342+F347</f>
        <v>55012</v>
      </c>
    </row>
    <row r="342" spans="1:6" ht="33">
      <c r="A342" s="182">
        <f t="shared" si="5"/>
        <v>333</v>
      </c>
      <c r="B342" s="183" t="s">
        <v>368</v>
      </c>
      <c r="C342" s="184" t="s">
        <v>549</v>
      </c>
      <c r="D342" s="184"/>
      <c r="E342" s="238" t="s">
        <v>550</v>
      </c>
      <c r="F342" s="185">
        <f>F343</f>
        <v>53392</v>
      </c>
    </row>
    <row r="343" spans="1:6" ht="33">
      <c r="A343" s="182">
        <f t="shared" si="5"/>
        <v>334</v>
      </c>
      <c r="B343" s="183" t="s">
        <v>368</v>
      </c>
      <c r="C343" s="184" t="s">
        <v>221</v>
      </c>
      <c r="D343" s="184"/>
      <c r="E343" s="238" t="s">
        <v>551</v>
      </c>
      <c r="F343" s="185">
        <f>F344</f>
        <v>53392</v>
      </c>
    </row>
    <row r="344" spans="1:6" ht="18.75">
      <c r="A344" s="182">
        <f t="shared" si="5"/>
        <v>335</v>
      </c>
      <c r="B344" s="183" t="s">
        <v>368</v>
      </c>
      <c r="C344" s="184" t="s">
        <v>221</v>
      </c>
      <c r="D344" s="187" t="s">
        <v>537</v>
      </c>
      <c r="E344" s="234" t="s">
        <v>540</v>
      </c>
      <c r="F344" s="185">
        <f>F345</f>
        <v>53392</v>
      </c>
    </row>
    <row r="345" spans="1:6" ht="18.75">
      <c r="A345" s="182">
        <f t="shared" si="5"/>
        <v>336</v>
      </c>
      <c r="B345" s="183" t="s">
        <v>368</v>
      </c>
      <c r="C345" s="184" t="s">
        <v>221</v>
      </c>
      <c r="D345" s="187" t="s">
        <v>536</v>
      </c>
      <c r="E345" s="234" t="s">
        <v>539</v>
      </c>
      <c r="F345" s="185">
        <f>F346</f>
        <v>53392</v>
      </c>
    </row>
    <row r="346" spans="1:6" ht="18.75">
      <c r="A346" s="182">
        <f t="shared" si="5"/>
        <v>337</v>
      </c>
      <c r="B346" s="183" t="s">
        <v>368</v>
      </c>
      <c r="C346" s="184" t="s">
        <v>221</v>
      </c>
      <c r="D346" s="187" t="s">
        <v>535</v>
      </c>
      <c r="E346" s="234" t="s">
        <v>538</v>
      </c>
      <c r="F346" s="185">
        <v>53392</v>
      </c>
    </row>
    <row r="347" spans="1:6" ht="18.75">
      <c r="A347" s="182">
        <f t="shared" si="5"/>
        <v>338</v>
      </c>
      <c r="B347" s="183" t="s">
        <v>368</v>
      </c>
      <c r="C347" s="184" t="s">
        <v>82</v>
      </c>
      <c r="D347" s="184"/>
      <c r="E347" s="238" t="s">
        <v>552</v>
      </c>
      <c r="F347" s="185">
        <f>F348</f>
        <v>1620</v>
      </c>
    </row>
    <row r="348" spans="1:6" ht="18.75">
      <c r="A348" s="182">
        <f t="shared" si="5"/>
        <v>339</v>
      </c>
      <c r="B348" s="183" t="s">
        <v>368</v>
      </c>
      <c r="C348" s="184" t="s">
        <v>82</v>
      </c>
      <c r="D348" s="187" t="s">
        <v>537</v>
      </c>
      <c r="E348" s="234" t="s">
        <v>540</v>
      </c>
      <c r="F348" s="185">
        <f>F349</f>
        <v>1620</v>
      </c>
    </row>
    <row r="349" spans="1:6" ht="18.75">
      <c r="A349" s="182">
        <f t="shared" si="5"/>
        <v>340</v>
      </c>
      <c r="B349" s="183" t="s">
        <v>368</v>
      </c>
      <c r="C349" s="184" t="s">
        <v>82</v>
      </c>
      <c r="D349" s="187" t="s">
        <v>536</v>
      </c>
      <c r="E349" s="234" t="s">
        <v>539</v>
      </c>
      <c r="F349" s="185">
        <f>F350</f>
        <v>1620</v>
      </c>
    </row>
    <row r="350" spans="1:6" ht="18.75">
      <c r="A350" s="182">
        <f t="shared" si="5"/>
        <v>341</v>
      </c>
      <c r="B350" s="183" t="s">
        <v>368</v>
      </c>
      <c r="C350" s="184" t="s">
        <v>82</v>
      </c>
      <c r="D350" s="187" t="s">
        <v>535</v>
      </c>
      <c r="E350" s="234" t="s">
        <v>538</v>
      </c>
      <c r="F350" s="185">
        <v>1620</v>
      </c>
    </row>
    <row r="351" spans="1:6" ht="33">
      <c r="A351" s="182">
        <f t="shared" si="5"/>
        <v>342</v>
      </c>
      <c r="B351" s="183" t="s">
        <v>368</v>
      </c>
      <c r="C351" s="184" t="s">
        <v>437</v>
      </c>
      <c r="D351" s="184"/>
      <c r="E351" s="238" t="s">
        <v>438</v>
      </c>
      <c r="F351" s="185">
        <f>F352</f>
        <v>3517.6</v>
      </c>
    </row>
    <row r="352" spans="1:6" ht="18.75">
      <c r="A352" s="182">
        <f t="shared" si="5"/>
        <v>343</v>
      </c>
      <c r="B352" s="183" t="s">
        <v>368</v>
      </c>
      <c r="C352" s="184" t="s">
        <v>306</v>
      </c>
      <c r="D352" s="184"/>
      <c r="E352" s="238" t="s">
        <v>553</v>
      </c>
      <c r="F352" s="185">
        <f>F356+F353</f>
        <v>3517.6</v>
      </c>
    </row>
    <row r="353" spans="1:6" ht="18.75">
      <c r="A353" s="182">
        <f t="shared" si="5"/>
        <v>344</v>
      </c>
      <c r="B353" s="183" t="s">
        <v>368</v>
      </c>
      <c r="C353" s="184" t="s">
        <v>306</v>
      </c>
      <c r="D353" s="187" t="s">
        <v>488</v>
      </c>
      <c r="E353" s="234" t="s">
        <v>487</v>
      </c>
      <c r="F353" s="185">
        <f>F354</f>
        <v>1233.4</v>
      </c>
    </row>
    <row r="354" spans="1:6" ht="18.75">
      <c r="A354" s="182">
        <f t="shared" si="5"/>
        <v>345</v>
      </c>
      <c r="B354" s="183" t="s">
        <v>368</v>
      </c>
      <c r="C354" s="184" t="s">
        <v>306</v>
      </c>
      <c r="D354" s="187" t="s">
        <v>490</v>
      </c>
      <c r="E354" s="234" t="s">
        <v>489</v>
      </c>
      <c r="F354" s="185">
        <f>F355</f>
        <v>1233.4</v>
      </c>
    </row>
    <row r="355" spans="1:6" ht="18.75">
      <c r="A355" s="182">
        <f t="shared" si="5"/>
        <v>346</v>
      </c>
      <c r="B355" s="183" t="s">
        <v>368</v>
      </c>
      <c r="C355" s="184" t="s">
        <v>306</v>
      </c>
      <c r="D355" s="187" t="s">
        <v>493</v>
      </c>
      <c r="E355" s="234" t="s">
        <v>500</v>
      </c>
      <c r="F355" s="185">
        <v>1233.4</v>
      </c>
    </row>
    <row r="356" spans="1:6" ht="18.75">
      <c r="A356" s="182">
        <f t="shared" si="5"/>
        <v>347</v>
      </c>
      <c r="B356" s="183" t="s">
        <v>368</v>
      </c>
      <c r="C356" s="184" t="s">
        <v>306</v>
      </c>
      <c r="D356" s="187" t="s">
        <v>495</v>
      </c>
      <c r="E356" s="234" t="s">
        <v>494</v>
      </c>
      <c r="F356" s="185">
        <f>F357</f>
        <v>2284.2</v>
      </c>
    </row>
    <row r="357" spans="1:6" ht="33">
      <c r="A357" s="182">
        <f t="shared" si="5"/>
        <v>348</v>
      </c>
      <c r="B357" s="183" t="s">
        <v>368</v>
      </c>
      <c r="C357" s="184" t="s">
        <v>306</v>
      </c>
      <c r="D357" s="187" t="s">
        <v>444</v>
      </c>
      <c r="E357" s="237" t="s">
        <v>445</v>
      </c>
      <c r="F357" s="185">
        <v>2284.2</v>
      </c>
    </row>
    <row r="358" spans="1:6" s="189" customFormat="1" ht="18.75">
      <c r="A358" s="182">
        <f t="shared" si="5"/>
        <v>349</v>
      </c>
      <c r="B358" s="222" t="s">
        <v>369</v>
      </c>
      <c r="C358" s="222"/>
      <c r="D358" s="222"/>
      <c r="E358" s="246" t="s">
        <v>398</v>
      </c>
      <c r="F358" s="219">
        <f aca="true" t="shared" si="6" ref="F358:F363">F359</f>
        <v>2238.8</v>
      </c>
    </row>
    <row r="359" spans="1:6" ht="18.75">
      <c r="A359" s="182">
        <f t="shared" si="5"/>
        <v>350</v>
      </c>
      <c r="B359" s="187" t="s">
        <v>370</v>
      </c>
      <c r="C359" s="187"/>
      <c r="D359" s="187"/>
      <c r="E359" s="237" t="s">
        <v>523</v>
      </c>
      <c r="F359" s="185">
        <f t="shared" si="6"/>
        <v>2238.8</v>
      </c>
    </row>
    <row r="360" spans="1:6" ht="18.75">
      <c r="A360" s="182">
        <f t="shared" si="5"/>
        <v>351</v>
      </c>
      <c r="B360" s="187" t="s">
        <v>370</v>
      </c>
      <c r="C360" s="187" t="s">
        <v>524</v>
      </c>
      <c r="D360" s="187"/>
      <c r="E360" s="237" t="s">
        <v>525</v>
      </c>
      <c r="F360" s="185">
        <f t="shared" si="6"/>
        <v>2238.8</v>
      </c>
    </row>
    <row r="361" spans="1:6" ht="18.75">
      <c r="A361" s="182">
        <f t="shared" si="5"/>
        <v>352</v>
      </c>
      <c r="B361" s="187" t="s">
        <v>370</v>
      </c>
      <c r="C361" s="187" t="s">
        <v>97</v>
      </c>
      <c r="D361" s="187"/>
      <c r="E361" s="237" t="s">
        <v>526</v>
      </c>
      <c r="F361" s="185">
        <f t="shared" si="6"/>
        <v>2238.8</v>
      </c>
    </row>
    <row r="362" spans="1:6" ht="18.75">
      <c r="A362" s="182">
        <f t="shared" si="5"/>
        <v>353</v>
      </c>
      <c r="B362" s="187" t="s">
        <v>370</v>
      </c>
      <c r="C362" s="187" t="s">
        <v>97</v>
      </c>
      <c r="D362" s="187" t="s">
        <v>488</v>
      </c>
      <c r="E362" s="234" t="s">
        <v>487</v>
      </c>
      <c r="F362" s="185">
        <f t="shared" si="6"/>
        <v>2238.8</v>
      </c>
    </row>
    <row r="363" spans="1:6" ht="18.75">
      <c r="A363" s="182">
        <f t="shared" si="5"/>
        <v>354</v>
      </c>
      <c r="B363" s="187" t="s">
        <v>370</v>
      </c>
      <c r="C363" s="187" t="s">
        <v>97</v>
      </c>
      <c r="D363" s="187" t="s">
        <v>490</v>
      </c>
      <c r="E363" s="234" t="s">
        <v>489</v>
      </c>
      <c r="F363" s="185">
        <f t="shared" si="6"/>
        <v>2238.8</v>
      </c>
    </row>
    <row r="364" spans="1:6" ht="18.75">
      <c r="A364" s="182">
        <f t="shared" si="5"/>
        <v>355</v>
      </c>
      <c r="B364" s="187" t="s">
        <v>370</v>
      </c>
      <c r="C364" s="187" t="s">
        <v>97</v>
      </c>
      <c r="D364" s="187" t="s">
        <v>493</v>
      </c>
      <c r="E364" s="234" t="s">
        <v>500</v>
      </c>
      <c r="F364" s="185">
        <v>2238.8</v>
      </c>
    </row>
    <row r="365" spans="1:6" ht="18.75">
      <c r="A365" s="182">
        <f t="shared" si="5"/>
        <v>356</v>
      </c>
      <c r="B365" s="222" t="s">
        <v>371</v>
      </c>
      <c r="C365" s="222"/>
      <c r="D365" s="222"/>
      <c r="E365" s="246" t="s">
        <v>396</v>
      </c>
      <c r="F365" s="229">
        <f>F366+F399+F490+F511</f>
        <v>1174063.13</v>
      </c>
    </row>
    <row r="366" spans="1:6" ht="18.75">
      <c r="A366" s="182">
        <f t="shared" si="5"/>
        <v>357</v>
      </c>
      <c r="B366" s="187" t="s">
        <v>372</v>
      </c>
      <c r="C366" s="187"/>
      <c r="D366" s="187"/>
      <c r="E366" s="237" t="s">
        <v>397</v>
      </c>
      <c r="F366" s="185">
        <f>F367+F373+F379+F384+F393+F388</f>
        <v>467368.29000000004</v>
      </c>
    </row>
    <row r="367" spans="1:6" ht="18.75">
      <c r="A367" s="182">
        <f t="shared" si="5"/>
        <v>358</v>
      </c>
      <c r="B367" s="187" t="s">
        <v>372</v>
      </c>
      <c r="C367" s="184" t="s">
        <v>465</v>
      </c>
      <c r="D367" s="184"/>
      <c r="E367" s="235" t="s">
        <v>466</v>
      </c>
      <c r="F367" s="185">
        <f>F368</f>
        <v>95</v>
      </c>
    </row>
    <row r="368" spans="1:6" ht="49.5">
      <c r="A368" s="182">
        <f t="shared" si="5"/>
        <v>359</v>
      </c>
      <c r="B368" s="187" t="s">
        <v>372</v>
      </c>
      <c r="C368" s="184" t="s">
        <v>648</v>
      </c>
      <c r="D368" s="184"/>
      <c r="E368" s="235" t="s">
        <v>649</v>
      </c>
      <c r="F368" s="185">
        <f>F369</f>
        <v>95</v>
      </c>
    </row>
    <row r="369" spans="1:6" ht="18.75">
      <c r="A369" s="182">
        <f t="shared" si="5"/>
        <v>360</v>
      </c>
      <c r="B369" s="187" t="s">
        <v>372</v>
      </c>
      <c r="C369" s="184" t="s">
        <v>45</v>
      </c>
      <c r="D369" s="184"/>
      <c r="E369" s="235" t="s">
        <v>467</v>
      </c>
      <c r="F369" s="185">
        <f>F370</f>
        <v>95</v>
      </c>
    </row>
    <row r="370" spans="1:6" ht="18.75">
      <c r="A370" s="182">
        <f t="shared" si="5"/>
        <v>361</v>
      </c>
      <c r="B370" s="187" t="s">
        <v>372</v>
      </c>
      <c r="C370" s="184" t="s">
        <v>45</v>
      </c>
      <c r="D370" s="187" t="s">
        <v>537</v>
      </c>
      <c r="E370" s="234" t="s">
        <v>540</v>
      </c>
      <c r="F370" s="185">
        <f>F371</f>
        <v>95</v>
      </c>
    </row>
    <row r="371" spans="1:6" ht="18.75">
      <c r="A371" s="182">
        <f t="shared" si="5"/>
        <v>362</v>
      </c>
      <c r="B371" s="187" t="s">
        <v>372</v>
      </c>
      <c r="C371" s="184" t="s">
        <v>45</v>
      </c>
      <c r="D371" s="187" t="s">
        <v>536</v>
      </c>
      <c r="E371" s="234" t="s">
        <v>539</v>
      </c>
      <c r="F371" s="185">
        <f>F372</f>
        <v>95</v>
      </c>
    </row>
    <row r="372" spans="1:6" ht="18.75">
      <c r="A372" s="182">
        <f t="shared" si="5"/>
        <v>363</v>
      </c>
      <c r="B372" s="204" t="s">
        <v>372</v>
      </c>
      <c r="C372" s="184" t="s">
        <v>45</v>
      </c>
      <c r="D372" s="187" t="s">
        <v>535</v>
      </c>
      <c r="E372" s="234" t="s">
        <v>538</v>
      </c>
      <c r="F372" s="185">
        <v>95</v>
      </c>
    </row>
    <row r="373" spans="1:6" ht="18.75">
      <c r="A373" s="182">
        <f t="shared" si="5"/>
        <v>364</v>
      </c>
      <c r="B373" s="204" t="s">
        <v>372</v>
      </c>
      <c r="C373" s="201" t="s">
        <v>554</v>
      </c>
      <c r="D373" s="201"/>
      <c r="E373" s="240" t="s">
        <v>107</v>
      </c>
      <c r="F373" s="185">
        <f>F374</f>
        <v>365007.9</v>
      </c>
    </row>
    <row r="374" spans="1:6" ht="18.75">
      <c r="A374" s="182">
        <f t="shared" si="5"/>
        <v>365</v>
      </c>
      <c r="B374" s="204" t="s">
        <v>372</v>
      </c>
      <c r="C374" s="201" t="s">
        <v>106</v>
      </c>
      <c r="D374" s="184"/>
      <c r="E374" s="240" t="s">
        <v>436</v>
      </c>
      <c r="F374" s="185">
        <f>F375</f>
        <v>365007.9</v>
      </c>
    </row>
    <row r="375" spans="1:6" ht="33">
      <c r="A375" s="182">
        <f t="shared" si="5"/>
        <v>366</v>
      </c>
      <c r="B375" s="204" t="s">
        <v>372</v>
      </c>
      <c r="C375" s="201" t="s">
        <v>106</v>
      </c>
      <c r="D375" s="187" t="s">
        <v>521</v>
      </c>
      <c r="E375" s="234" t="s">
        <v>522</v>
      </c>
      <c r="F375" s="185">
        <f>F376</f>
        <v>365007.9</v>
      </c>
    </row>
    <row r="376" spans="1:6" ht="18.75">
      <c r="A376" s="182">
        <f t="shared" si="5"/>
        <v>367</v>
      </c>
      <c r="B376" s="204" t="s">
        <v>372</v>
      </c>
      <c r="C376" s="201" t="s">
        <v>106</v>
      </c>
      <c r="D376" s="187" t="s">
        <v>544</v>
      </c>
      <c r="E376" s="234" t="s">
        <v>543</v>
      </c>
      <c r="F376" s="185">
        <f>F377+F378</f>
        <v>365007.9</v>
      </c>
    </row>
    <row r="377" spans="1:6" ht="33">
      <c r="A377" s="182">
        <f t="shared" si="5"/>
        <v>368</v>
      </c>
      <c r="B377" s="204" t="s">
        <v>372</v>
      </c>
      <c r="C377" s="201" t="s">
        <v>106</v>
      </c>
      <c r="D377" s="187" t="s">
        <v>546</v>
      </c>
      <c r="E377" s="234" t="s">
        <v>545</v>
      </c>
      <c r="F377" s="185">
        <v>362607.9</v>
      </c>
    </row>
    <row r="378" spans="1:6" ht="18.75">
      <c r="A378" s="182">
        <f t="shared" si="5"/>
        <v>369</v>
      </c>
      <c r="B378" s="204" t="s">
        <v>372</v>
      </c>
      <c r="C378" s="201" t="s">
        <v>106</v>
      </c>
      <c r="D378" s="187" t="s">
        <v>556</v>
      </c>
      <c r="E378" s="247" t="s">
        <v>555</v>
      </c>
      <c r="F378" s="185">
        <v>2400</v>
      </c>
    </row>
    <row r="379" spans="1:6" ht="33">
      <c r="A379" s="182">
        <f t="shared" si="5"/>
        <v>370</v>
      </c>
      <c r="B379" s="204" t="s">
        <v>372</v>
      </c>
      <c r="C379" s="184" t="s">
        <v>549</v>
      </c>
      <c r="D379" s="184"/>
      <c r="E379" s="238" t="s">
        <v>550</v>
      </c>
      <c r="F379" s="227">
        <f>F380</f>
        <v>26318.39</v>
      </c>
    </row>
    <row r="380" spans="1:6" ht="33">
      <c r="A380" s="182">
        <f t="shared" si="5"/>
        <v>371</v>
      </c>
      <c r="B380" s="204" t="s">
        <v>372</v>
      </c>
      <c r="C380" s="184" t="s">
        <v>221</v>
      </c>
      <c r="D380" s="184"/>
      <c r="E380" s="238" t="s">
        <v>551</v>
      </c>
      <c r="F380" s="227">
        <f>F381</f>
        <v>26318.39</v>
      </c>
    </row>
    <row r="381" spans="1:6" ht="33">
      <c r="A381" s="182">
        <f t="shared" si="5"/>
        <v>372</v>
      </c>
      <c r="B381" s="204" t="s">
        <v>372</v>
      </c>
      <c r="C381" s="184" t="s">
        <v>221</v>
      </c>
      <c r="D381" s="187" t="s">
        <v>521</v>
      </c>
      <c r="E381" s="234" t="s">
        <v>522</v>
      </c>
      <c r="F381" s="227">
        <f>F382</f>
        <v>26318.39</v>
      </c>
    </row>
    <row r="382" spans="1:6" ht="18.75">
      <c r="A382" s="182">
        <f t="shared" si="5"/>
        <v>373</v>
      </c>
      <c r="B382" s="204" t="s">
        <v>372</v>
      </c>
      <c r="C382" s="184" t="s">
        <v>221</v>
      </c>
      <c r="D382" s="187" t="s">
        <v>544</v>
      </c>
      <c r="E382" s="234" t="s">
        <v>543</v>
      </c>
      <c r="F382" s="228">
        <f>F383</f>
        <v>26318.39</v>
      </c>
    </row>
    <row r="383" spans="1:6" ht="18.75">
      <c r="A383" s="182">
        <f t="shared" si="5"/>
        <v>374</v>
      </c>
      <c r="B383" s="204" t="s">
        <v>372</v>
      </c>
      <c r="C383" s="184" t="s">
        <v>221</v>
      </c>
      <c r="D383" s="187" t="s">
        <v>556</v>
      </c>
      <c r="E383" s="234" t="s">
        <v>555</v>
      </c>
      <c r="F383" s="227">
        <v>26318.39</v>
      </c>
    </row>
    <row r="384" spans="1:6" ht="49.5">
      <c r="A384" s="182">
        <f t="shared" si="5"/>
        <v>375</v>
      </c>
      <c r="B384" s="204" t="s">
        <v>372</v>
      </c>
      <c r="C384" s="201" t="s">
        <v>631</v>
      </c>
      <c r="D384" s="184"/>
      <c r="E384" s="248" t="s">
        <v>632</v>
      </c>
      <c r="F384" s="185">
        <f>F385</f>
        <v>447</v>
      </c>
    </row>
    <row r="385" spans="1:6" ht="33">
      <c r="A385" s="182">
        <f t="shared" si="5"/>
        <v>376</v>
      </c>
      <c r="B385" s="204" t="s">
        <v>372</v>
      </c>
      <c r="C385" s="201" t="s">
        <v>631</v>
      </c>
      <c r="D385" s="187" t="s">
        <v>521</v>
      </c>
      <c r="E385" s="234" t="s">
        <v>522</v>
      </c>
      <c r="F385" s="185">
        <f>F386</f>
        <v>447</v>
      </c>
    </row>
    <row r="386" spans="1:6" ht="18.75">
      <c r="A386" s="182">
        <f t="shared" si="5"/>
        <v>377</v>
      </c>
      <c r="B386" s="204" t="s">
        <v>372</v>
      </c>
      <c r="C386" s="201" t="s">
        <v>631</v>
      </c>
      <c r="D386" s="187" t="s">
        <v>544</v>
      </c>
      <c r="E386" s="234" t="s">
        <v>543</v>
      </c>
      <c r="F386" s="185">
        <f>F387</f>
        <v>447</v>
      </c>
    </row>
    <row r="387" spans="1:6" ht="33">
      <c r="A387" s="182">
        <f t="shared" si="5"/>
        <v>378</v>
      </c>
      <c r="B387" s="204" t="s">
        <v>372</v>
      </c>
      <c r="C387" s="201" t="s">
        <v>631</v>
      </c>
      <c r="D387" s="187" t="s">
        <v>546</v>
      </c>
      <c r="E387" s="234" t="s">
        <v>545</v>
      </c>
      <c r="F387" s="185">
        <v>447</v>
      </c>
    </row>
    <row r="388" spans="1:6" ht="18.75">
      <c r="A388" s="182">
        <f t="shared" si="5"/>
        <v>379</v>
      </c>
      <c r="B388" s="204" t="s">
        <v>372</v>
      </c>
      <c r="C388" s="184" t="s">
        <v>450</v>
      </c>
      <c r="D388" s="184"/>
      <c r="E388" s="238" t="s">
        <v>451</v>
      </c>
      <c r="F388" s="185">
        <f>F389</f>
        <v>37750</v>
      </c>
    </row>
    <row r="389" spans="1:6" ht="33">
      <c r="A389" s="182">
        <f t="shared" si="5"/>
        <v>380</v>
      </c>
      <c r="B389" s="204" t="s">
        <v>372</v>
      </c>
      <c r="C389" s="184" t="s">
        <v>270</v>
      </c>
      <c r="D389" s="184"/>
      <c r="E389" s="238" t="s">
        <v>558</v>
      </c>
      <c r="F389" s="185">
        <f>F390</f>
        <v>37750</v>
      </c>
    </row>
    <row r="390" spans="1:6" ht="18.75">
      <c r="A390" s="182">
        <f t="shared" si="5"/>
        <v>381</v>
      </c>
      <c r="B390" s="204" t="s">
        <v>372</v>
      </c>
      <c r="C390" s="184" t="s">
        <v>270</v>
      </c>
      <c r="D390" s="187" t="s">
        <v>537</v>
      </c>
      <c r="E390" s="234" t="s">
        <v>540</v>
      </c>
      <c r="F390" s="185">
        <f>F391</f>
        <v>37750</v>
      </c>
    </row>
    <row r="391" spans="1:6" ht="18.75">
      <c r="A391" s="182">
        <f t="shared" si="5"/>
        <v>382</v>
      </c>
      <c r="B391" s="204" t="s">
        <v>372</v>
      </c>
      <c r="C391" s="184" t="s">
        <v>270</v>
      </c>
      <c r="D391" s="187" t="s">
        <v>536</v>
      </c>
      <c r="E391" s="234" t="s">
        <v>539</v>
      </c>
      <c r="F391" s="185">
        <f>F392</f>
        <v>37750</v>
      </c>
    </row>
    <row r="392" spans="1:6" ht="18.75">
      <c r="A392" s="182">
        <f t="shared" si="5"/>
        <v>383</v>
      </c>
      <c r="B392" s="204" t="s">
        <v>372</v>
      </c>
      <c r="C392" s="184" t="s">
        <v>270</v>
      </c>
      <c r="D392" s="187" t="s">
        <v>535</v>
      </c>
      <c r="E392" s="234" t="s">
        <v>538</v>
      </c>
      <c r="F392" s="185">
        <v>37750</v>
      </c>
    </row>
    <row r="393" spans="1:6" ht="33">
      <c r="A393" s="182">
        <f t="shared" si="5"/>
        <v>384</v>
      </c>
      <c r="B393" s="204" t="s">
        <v>372</v>
      </c>
      <c r="C393" s="192" t="s">
        <v>660</v>
      </c>
      <c r="D393" s="192" t="s">
        <v>448</v>
      </c>
      <c r="E393" s="243" t="s">
        <v>557</v>
      </c>
      <c r="F393" s="185">
        <f>F394</f>
        <v>37750</v>
      </c>
    </row>
    <row r="394" spans="1:6" ht="18.75">
      <c r="A394" s="182">
        <f t="shared" si="5"/>
        <v>385</v>
      </c>
      <c r="B394" s="204" t="s">
        <v>372</v>
      </c>
      <c r="C394" s="192" t="s">
        <v>661</v>
      </c>
      <c r="D394" s="192" t="s">
        <v>448</v>
      </c>
      <c r="E394" s="243" t="s">
        <v>662</v>
      </c>
      <c r="F394" s="185">
        <f>F395</f>
        <v>37750</v>
      </c>
    </row>
    <row r="395" spans="1:6" ht="49.5">
      <c r="A395" s="182">
        <f t="shared" si="5"/>
        <v>386</v>
      </c>
      <c r="B395" s="204" t="s">
        <v>372</v>
      </c>
      <c r="C395" s="192" t="s">
        <v>663</v>
      </c>
      <c r="D395" s="192"/>
      <c r="E395" s="243" t="s">
        <v>664</v>
      </c>
      <c r="F395" s="185">
        <f>F396</f>
        <v>37750</v>
      </c>
    </row>
    <row r="396" spans="1:6" ht="18.75">
      <c r="A396" s="182">
        <f aca="true" t="shared" si="7" ref="A396:A459">A395+1</f>
        <v>387</v>
      </c>
      <c r="B396" s="204" t="s">
        <v>105</v>
      </c>
      <c r="C396" s="192" t="s">
        <v>663</v>
      </c>
      <c r="D396" s="187" t="s">
        <v>537</v>
      </c>
      <c r="E396" s="234" t="s">
        <v>540</v>
      </c>
      <c r="F396" s="185">
        <f>F397</f>
        <v>37750</v>
      </c>
    </row>
    <row r="397" spans="1:6" ht="18.75">
      <c r="A397" s="182">
        <f t="shared" si="7"/>
        <v>388</v>
      </c>
      <c r="B397" s="204" t="s">
        <v>105</v>
      </c>
      <c r="C397" s="192" t="s">
        <v>663</v>
      </c>
      <c r="D397" s="187" t="s">
        <v>536</v>
      </c>
      <c r="E397" s="234" t="s">
        <v>539</v>
      </c>
      <c r="F397" s="185">
        <f>F398</f>
        <v>37750</v>
      </c>
    </row>
    <row r="398" spans="1:6" ht="18.75">
      <c r="A398" s="182">
        <f t="shared" si="7"/>
        <v>389</v>
      </c>
      <c r="B398" s="204" t="s">
        <v>105</v>
      </c>
      <c r="C398" s="192" t="s">
        <v>663</v>
      </c>
      <c r="D398" s="187" t="s">
        <v>535</v>
      </c>
      <c r="E398" s="234" t="s">
        <v>538</v>
      </c>
      <c r="F398" s="185">
        <v>37750</v>
      </c>
    </row>
    <row r="399" spans="1:6" ht="18.75">
      <c r="A399" s="182">
        <f t="shared" si="7"/>
        <v>390</v>
      </c>
      <c r="B399" s="187" t="s">
        <v>373</v>
      </c>
      <c r="C399" s="187"/>
      <c r="D399" s="187"/>
      <c r="E399" s="237" t="s">
        <v>619</v>
      </c>
      <c r="F399" s="185">
        <f>F400+F415+F428+F438+F480+F442+F446+F470+F486+F433</f>
        <v>608184.34</v>
      </c>
    </row>
    <row r="400" spans="1:6" ht="18.75">
      <c r="A400" s="182">
        <f t="shared" si="7"/>
        <v>391</v>
      </c>
      <c r="B400" s="187" t="s">
        <v>373</v>
      </c>
      <c r="C400" s="201" t="s">
        <v>559</v>
      </c>
      <c r="D400" s="201"/>
      <c r="E400" s="240" t="s">
        <v>560</v>
      </c>
      <c r="F400" s="185">
        <f>F401</f>
        <v>40461.2</v>
      </c>
    </row>
    <row r="401" spans="1:6" ht="18.75">
      <c r="A401" s="182">
        <f t="shared" si="7"/>
        <v>392</v>
      </c>
      <c r="B401" s="187" t="s">
        <v>373</v>
      </c>
      <c r="C401" s="201" t="s">
        <v>111</v>
      </c>
      <c r="D401" s="201"/>
      <c r="E401" s="240" t="s">
        <v>436</v>
      </c>
      <c r="F401" s="185">
        <f>F402+F405+F409+F412</f>
        <v>40461.2</v>
      </c>
    </row>
    <row r="402" spans="1:6" ht="33">
      <c r="A402" s="182">
        <f t="shared" si="7"/>
        <v>393</v>
      </c>
      <c r="B402" s="187" t="s">
        <v>373</v>
      </c>
      <c r="C402" s="201" t="s">
        <v>111</v>
      </c>
      <c r="D402" s="187" t="s">
        <v>480</v>
      </c>
      <c r="E402" s="234" t="s">
        <v>479</v>
      </c>
      <c r="F402" s="185">
        <f>F403</f>
        <v>4.5</v>
      </c>
    </row>
    <row r="403" spans="1:6" ht="18.75">
      <c r="A403" s="182">
        <f t="shared" si="7"/>
        <v>394</v>
      </c>
      <c r="B403" s="187" t="s">
        <v>373</v>
      </c>
      <c r="C403" s="201" t="s">
        <v>111</v>
      </c>
      <c r="D403" s="187" t="s">
        <v>506</v>
      </c>
      <c r="E403" s="234" t="s">
        <v>505</v>
      </c>
      <c r="F403" s="185">
        <f>F404</f>
        <v>4.5</v>
      </c>
    </row>
    <row r="404" spans="1:6" ht="18.75">
      <c r="A404" s="182">
        <f t="shared" si="7"/>
        <v>395</v>
      </c>
      <c r="B404" s="187" t="s">
        <v>373</v>
      </c>
      <c r="C404" s="201" t="s">
        <v>111</v>
      </c>
      <c r="D404" s="187" t="s">
        <v>508</v>
      </c>
      <c r="E404" s="234" t="s">
        <v>485</v>
      </c>
      <c r="F404" s="185">
        <v>4.5</v>
      </c>
    </row>
    <row r="405" spans="1:6" ht="18.75">
      <c r="A405" s="182">
        <f t="shared" si="7"/>
        <v>396</v>
      </c>
      <c r="B405" s="187" t="s">
        <v>373</v>
      </c>
      <c r="C405" s="201" t="s">
        <v>111</v>
      </c>
      <c r="D405" s="187" t="s">
        <v>488</v>
      </c>
      <c r="E405" s="234" t="s">
        <v>487</v>
      </c>
      <c r="F405" s="185">
        <f>F406</f>
        <v>2929.6</v>
      </c>
    </row>
    <row r="406" spans="1:6" ht="18.75">
      <c r="A406" s="182">
        <f t="shared" si="7"/>
        <v>397</v>
      </c>
      <c r="B406" s="187" t="s">
        <v>373</v>
      </c>
      <c r="C406" s="201" t="s">
        <v>111</v>
      </c>
      <c r="D406" s="187" t="s">
        <v>490</v>
      </c>
      <c r="E406" s="234" t="s">
        <v>489</v>
      </c>
      <c r="F406" s="185">
        <f>F407+F408</f>
        <v>2929.6</v>
      </c>
    </row>
    <row r="407" spans="1:6" ht="18.75">
      <c r="A407" s="182">
        <f t="shared" si="7"/>
        <v>398</v>
      </c>
      <c r="B407" s="187" t="s">
        <v>373</v>
      </c>
      <c r="C407" s="201" t="s">
        <v>111</v>
      </c>
      <c r="D407" s="187" t="s">
        <v>492</v>
      </c>
      <c r="E407" s="234" t="s">
        <v>491</v>
      </c>
      <c r="F407" s="185">
        <v>69.5</v>
      </c>
    </row>
    <row r="408" spans="1:6" ht="18.75">
      <c r="A408" s="182">
        <f t="shared" si="7"/>
        <v>399</v>
      </c>
      <c r="B408" s="187" t="s">
        <v>373</v>
      </c>
      <c r="C408" s="201" t="s">
        <v>111</v>
      </c>
      <c r="D408" s="187" t="s">
        <v>493</v>
      </c>
      <c r="E408" s="234" t="s">
        <v>500</v>
      </c>
      <c r="F408" s="185">
        <v>2860.1</v>
      </c>
    </row>
    <row r="409" spans="1:6" ht="33">
      <c r="A409" s="182">
        <f t="shared" si="7"/>
        <v>400</v>
      </c>
      <c r="B409" s="187" t="s">
        <v>373</v>
      </c>
      <c r="C409" s="201" t="s">
        <v>111</v>
      </c>
      <c r="D409" s="187" t="s">
        <v>521</v>
      </c>
      <c r="E409" s="234" t="s">
        <v>522</v>
      </c>
      <c r="F409" s="185">
        <f>F410</f>
        <v>37515.7</v>
      </c>
    </row>
    <row r="410" spans="1:6" ht="18.75">
      <c r="A410" s="182">
        <f t="shared" si="7"/>
        <v>401</v>
      </c>
      <c r="B410" s="187" t="s">
        <v>373</v>
      </c>
      <c r="C410" s="201" t="s">
        <v>111</v>
      </c>
      <c r="D410" s="187" t="s">
        <v>544</v>
      </c>
      <c r="E410" s="234" t="s">
        <v>543</v>
      </c>
      <c r="F410" s="185">
        <f>F411</f>
        <v>37515.7</v>
      </c>
    </row>
    <row r="411" spans="1:6" ht="33">
      <c r="A411" s="182">
        <f t="shared" si="7"/>
        <v>402</v>
      </c>
      <c r="B411" s="187" t="s">
        <v>373</v>
      </c>
      <c r="C411" s="201" t="s">
        <v>111</v>
      </c>
      <c r="D411" s="187" t="s">
        <v>546</v>
      </c>
      <c r="E411" s="234" t="s">
        <v>545</v>
      </c>
      <c r="F411" s="185">
        <v>37515.7</v>
      </c>
    </row>
    <row r="412" spans="1:6" ht="18.75">
      <c r="A412" s="182">
        <f t="shared" si="7"/>
        <v>403</v>
      </c>
      <c r="B412" s="187" t="s">
        <v>373</v>
      </c>
      <c r="C412" s="201" t="s">
        <v>111</v>
      </c>
      <c r="D412" s="187" t="s">
        <v>495</v>
      </c>
      <c r="E412" s="234" t="s">
        <v>494</v>
      </c>
      <c r="F412" s="185">
        <f>F413</f>
        <v>11.4</v>
      </c>
    </row>
    <row r="413" spans="1:6" ht="18.75">
      <c r="A413" s="182">
        <f t="shared" si="7"/>
        <v>404</v>
      </c>
      <c r="B413" s="187" t="s">
        <v>373</v>
      </c>
      <c r="C413" s="201" t="s">
        <v>111</v>
      </c>
      <c r="D413" s="187" t="s">
        <v>496</v>
      </c>
      <c r="E413" s="234" t="s">
        <v>497</v>
      </c>
      <c r="F413" s="185">
        <f>F414</f>
        <v>11.4</v>
      </c>
    </row>
    <row r="414" spans="1:6" ht="18.75">
      <c r="A414" s="182">
        <f t="shared" si="7"/>
        <v>405</v>
      </c>
      <c r="B414" s="187" t="s">
        <v>373</v>
      </c>
      <c r="C414" s="201" t="s">
        <v>111</v>
      </c>
      <c r="D414" s="187" t="s">
        <v>498</v>
      </c>
      <c r="E414" s="234" t="s">
        <v>499</v>
      </c>
      <c r="F414" s="185">
        <v>11.4</v>
      </c>
    </row>
    <row r="415" spans="1:6" ht="18.75">
      <c r="A415" s="182">
        <f t="shared" si="7"/>
        <v>406</v>
      </c>
      <c r="B415" s="187" t="s">
        <v>373</v>
      </c>
      <c r="C415" s="201" t="s">
        <v>561</v>
      </c>
      <c r="D415" s="184"/>
      <c r="E415" s="240" t="s">
        <v>562</v>
      </c>
      <c r="F415" s="185">
        <f>F416</f>
        <v>8661.5</v>
      </c>
    </row>
    <row r="416" spans="1:6" ht="18.75">
      <c r="A416" s="182">
        <f t="shared" si="7"/>
        <v>407</v>
      </c>
      <c r="B416" s="187" t="s">
        <v>373</v>
      </c>
      <c r="C416" s="201" t="s">
        <v>115</v>
      </c>
      <c r="D416" s="201"/>
      <c r="E416" s="240" t="s">
        <v>436</v>
      </c>
      <c r="F416" s="185">
        <f>F417+F421+F425</f>
        <v>8661.5</v>
      </c>
    </row>
    <row r="417" spans="1:6" ht="33">
      <c r="A417" s="182">
        <f t="shared" si="7"/>
        <v>408</v>
      </c>
      <c r="B417" s="187" t="s">
        <v>373</v>
      </c>
      <c r="C417" s="201" t="s">
        <v>115</v>
      </c>
      <c r="D417" s="187" t="s">
        <v>480</v>
      </c>
      <c r="E417" s="234" t="s">
        <v>479</v>
      </c>
      <c r="F417" s="185">
        <f>F418</f>
        <v>103.1</v>
      </c>
    </row>
    <row r="418" spans="1:6" ht="18.75">
      <c r="A418" s="182">
        <f t="shared" si="7"/>
        <v>409</v>
      </c>
      <c r="B418" s="187" t="s">
        <v>373</v>
      </c>
      <c r="C418" s="201" t="s">
        <v>115</v>
      </c>
      <c r="D418" s="187" t="s">
        <v>506</v>
      </c>
      <c r="E418" s="234" t="s">
        <v>505</v>
      </c>
      <c r="F418" s="185">
        <f>F419+F420</f>
        <v>103.1</v>
      </c>
    </row>
    <row r="419" spans="1:6" ht="18.75">
      <c r="A419" s="182">
        <f t="shared" si="7"/>
        <v>410</v>
      </c>
      <c r="B419" s="187" t="s">
        <v>373</v>
      </c>
      <c r="C419" s="201" t="s">
        <v>115</v>
      </c>
      <c r="D419" s="187" t="s">
        <v>507</v>
      </c>
      <c r="E419" s="234" t="s">
        <v>483</v>
      </c>
      <c r="F419" s="185">
        <v>102.3</v>
      </c>
    </row>
    <row r="420" spans="1:6" ht="18.75">
      <c r="A420" s="182">
        <f t="shared" si="7"/>
        <v>411</v>
      </c>
      <c r="B420" s="187" t="s">
        <v>373</v>
      </c>
      <c r="C420" s="201" t="s">
        <v>115</v>
      </c>
      <c r="D420" s="187" t="s">
        <v>508</v>
      </c>
      <c r="E420" s="234" t="s">
        <v>485</v>
      </c>
      <c r="F420" s="185">
        <v>0.8</v>
      </c>
    </row>
    <row r="421" spans="1:6" ht="18.75">
      <c r="A421" s="182">
        <f t="shared" si="7"/>
        <v>412</v>
      </c>
      <c r="B421" s="187" t="s">
        <v>373</v>
      </c>
      <c r="C421" s="201" t="s">
        <v>115</v>
      </c>
      <c r="D421" s="187" t="s">
        <v>488</v>
      </c>
      <c r="E421" s="234" t="s">
        <v>487</v>
      </c>
      <c r="F421" s="185">
        <f>F422</f>
        <v>8556.699999999999</v>
      </c>
    </row>
    <row r="422" spans="1:6" ht="18.75">
      <c r="A422" s="182">
        <f t="shared" si="7"/>
        <v>413</v>
      </c>
      <c r="B422" s="187" t="s">
        <v>373</v>
      </c>
      <c r="C422" s="201" t="s">
        <v>115</v>
      </c>
      <c r="D422" s="187" t="s">
        <v>490</v>
      </c>
      <c r="E422" s="234" t="s">
        <v>489</v>
      </c>
      <c r="F422" s="185">
        <f>F423+F424</f>
        <v>8556.699999999999</v>
      </c>
    </row>
    <row r="423" spans="1:6" ht="18.75">
      <c r="A423" s="182">
        <f t="shared" si="7"/>
        <v>414</v>
      </c>
      <c r="B423" s="187" t="s">
        <v>373</v>
      </c>
      <c r="C423" s="201" t="s">
        <v>115</v>
      </c>
      <c r="D423" s="187" t="s">
        <v>492</v>
      </c>
      <c r="E423" s="234" t="s">
        <v>491</v>
      </c>
      <c r="F423" s="185">
        <v>38.4</v>
      </c>
    </row>
    <row r="424" spans="1:6" ht="18.75">
      <c r="A424" s="182">
        <f t="shared" si="7"/>
        <v>415</v>
      </c>
      <c r="B424" s="187" t="s">
        <v>373</v>
      </c>
      <c r="C424" s="201" t="s">
        <v>115</v>
      </c>
      <c r="D424" s="187" t="s">
        <v>493</v>
      </c>
      <c r="E424" s="234" t="s">
        <v>500</v>
      </c>
      <c r="F424" s="185">
        <v>8518.3</v>
      </c>
    </row>
    <row r="425" spans="1:6" ht="18.75">
      <c r="A425" s="182">
        <f t="shared" si="7"/>
        <v>416</v>
      </c>
      <c r="B425" s="187" t="s">
        <v>373</v>
      </c>
      <c r="C425" s="201" t="s">
        <v>115</v>
      </c>
      <c r="D425" s="187" t="s">
        <v>495</v>
      </c>
      <c r="E425" s="234" t="s">
        <v>494</v>
      </c>
      <c r="F425" s="185">
        <f>F426</f>
        <v>1.7</v>
      </c>
    </row>
    <row r="426" spans="1:6" ht="18.75">
      <c r="A426" s="182">
        <f t="shared" si="7"/>
        <v>417</v>
      </c>
      <c r="B426" s="187" t="s">
        <v>373</v>
      </c>
      <c r="C426" s="201" t="s">
        <v>115</v>
      </c>
      <c r="D426" s="187" t="s">
        <v>496</v>
      </c>
      <c r="E426" s="234" t="s">
        <v>497</v>
      </c>
      <c r="F426" s="185">
        <f>F427</f>
        <v>1.7</v>
      </c>
    </row>
    <row r="427" spans="1:6" ht="18.75">
      <c r="A427" s="182">
        <f t="shared" si="7"/>
        <v>418</v>
      </c>
      <c r="B427" s="187" t="s">
        <v>373</v>
      </c>
      <c r="C427" s="201" t="s">
        <v>115</v>
      </c>
      <c r="D427" s="187" t="s">
        <v>498</v>
      </c>
      <c r="E427" s="234" t="s">
        <v>499</v>
      </c>
      <c r="F427" s="185">
        <v>1.7</v>
      </c>
    </row>
    <row r="428" spans="1:6" ht="18.75">
      <c r="A428" s="182">
        <f t="shared" si="7"/>
        <v>419</v>
      </c>
      <c r="B428" s="187" t="s">
        <v>373</v>
      </c>
      <c r="C428" s="201" t="s">
        <v>117</v>
      </c>
      <c r="D428" s="184"/>
      <c r="E428" s="238" t="s">
        <v>563</v>
      </c>
      <c r="F428" s="185">
        <f>F429</f>
        <v>156812</v>
      </c>
    </row>
    <row r="429" spans="1:6" ht="18.75">
      <c r="A429" s="182">
        <f t="shared" si="7"/>
        <v>420</v>
      </c>
      <c r="B429" s="187" t="s">
        <v>373</v>
      </c>
      <c r="C429" s="201" t="s">
        <v>50</v>
      </c>
      <c r="D429" s="201"/>
      <c r="E429" s="240" t="s">
        <v>436</v>
      </c>
      <c r="F429" s="185">
        <f>F430</f>
        <v>156812</v>
      </c>
    </row>
    <row r="430" spans="1:6" ht="33">
      <c r="A430" s="182">
        <f t="shared" si="7"/>
        <v>421</v>
      </c>
      <c r="B430" s="187" t="s">
        <v>373</v>
      </c>
      <c r="C430" s="201" t="s">
        <v>50</v>
      </c>
      <c r="D430" s="187" t="s">
        <v>521</v>
      </c>
      <c r="E430" s="234" t="s">
        <v>522</v>
      </c>
      <c r="F430" s="185">
        <f>F431</f>
        <v>156812</v>
      </c>
    </row>
    <row r="431" spans="1:6" ht="18.75">
      <c r="A431" s="182">
        <f t="shared" si="7"/>
        <v>422</v>
      </c>
      <c r="B431" s="187" t="s">
        <v>373</v>
      </c>
      <c r="C431" s="201" t="s">
        <v>50</v>
      </c>
      <c r="D431" s="187" t="s">
        <v>544</v>
      </c>
      <c r="E431" s="234" t="s">
        <v>543</v>
      </c>
      <c r="F431" s="185">
        <f>F432</f>
        <v>156812</v>
      </c>
    </row>
    <row r="432" spans="1:6" ht="33">
      <c r="A432" s="182">
        <f t="shared" si="7"/>
        <v>423</v>
      </c>
      <c r="B432" s="187" t="s">
        <v>373</v>
      </c>
      <c r="C432" s="201" t="s">
        <v>50</v>
      </c>
      <c r="D432" s="187" t="s">
        <v>546</v>
      </c>
      <c r="E432" s="234" t="s">
        <v>545</v>
      </c>
      <c r="F432" s="185">
        <v>156812</v>
      </c>
    </row>
    <row r="433" spans="1:6" ht="33">
      <c r="A433" s="182">
        <f t="shared" si="7"/>
        <v>424</v>
      </c>
      <c r="B433" s="187" t="s">
        <v>373</v>
      </c>
      <c r="C433" s="184" t="s">
        <v>549</v>
      </c>
      <c r="D433" s="184"/>
      <c r="E433" s="238" t="s">
        <v>550</v>
      </c>
      <c r="F433" s="227">
        <f>F434</f>
        <v>28386.64</v>
      </c>
    </row>
    <row r="434" spans="1:6" ht="33">
      <c r="A434" s="182">
        <f t="shared" si="7"/>
        <v>425</v>
      </c>
      <c r="B434" s="187" t="s">
        <v>373</v>
      </c>
      <c r="C434" s="184" t="s">
        <v>221</v>
      </c>
      <c r="D434" s="184"/>
      <c r="E434" s="238" t="s">
        <v>551</v>
      </c>
      <c r="F434" s="227">
        <f>F435</f>
        <v>28386.64</v>
      </c>
    </row>
    <row r="435" spans="1:6" ht="33">
      <c r="A435" s="182">
        <f t="shared" si="7"/>
        <v>426</v>
      </c>
      <c r="B435" s="187" t="s">
        <v>373</v>
      </c>
      <c r="C435" s="184" t="s">
        <v>221</v>
      </c>
      <c r="D435" s="187" t="s">
        <v>521</v>
      </c>
      <c r="E435" s="234" t="s">
        <v>522</v>
      </c>
      <c r="F435" s="227">
        <f>F436</f>
        <v>28386.64</v>
      </c>
    </row>
    <row r="436" spans="1:6" ht="18.75">
      <c r="A436" s="182">
        <f t="shared" si="7"/>
        <v>427</v>
      </c>
      <c r="B436" s="187" t="s">
        <v>373</v>
      </c>
      <c r="C436" s="184" t="s">
        <v>221</v>
      </c>
      <c r="D436" s="187" t="s">
        <v>544</v>
      </c>
      <c r="E436" s="234" t="s">
        <v>543</v>
      </c>
      <c r="F436" s="227">
        <f>F437</f>
        <v>28386.64</v>
      </c>
    </row>
    <row r="437" spans="1:6" ht="18.75">
      <c r="A437" s="182">
        <f t="shared" si="7"/>
        <v>428</v>
      </c>
      <c r="B437" s="187" t="s">
        <v>373</v>
      </c>
      <c r="C437" s="184" t="s">
        <v>221</v>
      </c>
      <c r="D437" s="187" t="s">
        <v>556</v>
      </c>
      <c r="E437" s="234" t="s">
        <v>555</v>
      </c>
      <c r="F437" s="227">
        <v>28386.64</v>
      </c>
    </row>
    <row r="438" spans="1:6" ht="18.75">
      <c r="A438" s="182">
        <f t="shared" si="7"/>
        <v>429</v>
      </c>
      <c r="B438" s="187" t="s">
        <v>373</v>
      </c>
      <c r="C438" s="201" t="s">
        <v>181</v>
      </c>
      <c r="D438" s="184"/>
      <c r="E438" s="238" t="s">
        <v>564</v>
      </c>
      <c r="F438" s="185">
        <f>F439</f>
        <v>4007.8</v>
      </c>
    </row>
    <row r="439" spans="1:6" ht="33">
      <c r="A439" s="182">
        <f t="shared" si="7"/>
        <v>430</v>
      </c>
      <c r="B439" s="187" t="s">
        <v>373</v>
      </c>
      <c r="C439" s="201" t="s">
        <v>181</v>
      </c>
      <c r="D439" s="187" t="s">
        <v>521</v>
      </c>
      <c r="E439" s="234" t="s">
        <v>522</v>
      </c>
      <c r="F439" s="185">
        <f>F440</f>
        <v>4007.8</v>
      </c>
    </row>
    <row r="440" spans="1:6" ht="18.75">
      <c r="A440" s="182">
        <f t="shared" si="7"/>
        <v>431</v>
      </c>
      <c r="B440" s="187" t="s">
        <v>373</v>
      </c>
      <c r="C440" s="201" t="s">
        <v>181</v>
      </c>
      <c r="D440" s="187" t="s">
        <v>544</v>
      </c>
      <c r="E440" s="234" t="s">
        <v>543</v>
      </c>
      <c r="F440" s="185">
        <f>F441</f>
        <v>4007.8</v>
      </c>
    </row>
    <row r="441" spans="1:6" ht="33">
      <c r="A441" s="182">
        <f t="shared" si="7"/>
        <v>432</v>
      </c>
      <c r="B441" s="187" t="s">
        <v>373</v>
      </c>
      <c r="C441" s="201" t="s">
        <v>181</v>
      </c>
      <c r="D441" s="187" t="s">
        <v>546</v>
      </c>
      <c r="E441" s="234" t="s">
        <v>545</v>
      </c>
      <c r="F441" s="185">
        <v>4007.8</v>
      </c>
    </row>
    <row r="442" spans="1:6" ht="18.75">
      <c r="A442" s="182">
        <f t="shared" si="7"/>
        <v>433</v>
      </c>
      <c r="B442" s="187" t="s">
        <v>373</v>
      </c>
      <c r="C442" s="201" t="s">
        <v>622</v>
      </c>
      <c r="D442" s="201"/>
      <c r="E442" s="240" t="s">
        <v>623</v>
      </c>
      <c r="F442" s="185">
        <f>F443</f>
        <v>20302</v>
      </c>
    </row>
    <row r="443" spans="1:6" ht="33">
      <c r="A443" s="182">
        <f t="shared" si="7"/>
        <v>434</v>
      </c>
      <c r="B443" s="187" t="s">
        <v>373</v>
      </c>
      <c r="C443" s="201" t="s">
        <v>622</v>
      </c>
      <c r="D443" s="187" t="s">
        <v>521</v>
      </c>
      <c r="E443" s="234" t="s">
        <v>522</v>
      </c>
      <c r="F443" s="185">
        <f>F444</f>
        <v>20302</v>
      </c>
    </row>
    <row r="444" spans="1:6" ht="18.75">
      <c r="A444" s="182">
        <f t="shared" si="7"/>
        <v>435</v>
      </c>
      <c r="B444" s="187" t="s">
        <v>373</v>
      </c>
      <c r="C444" s="201" t="s">
        <v>622</v>
      </c>
      <c r="D444" s="187" t="s">
        <v>544</v>
      </c>
      <c r="E444" s="234" t="s">
        <v>543</v>
      </c>
      <c r="F444" s="185">
        <f>F445</f>
        <v>20302</v>
      </c>
    </row>
    <row r="445" spans="1:6" ht="33">
      <c r="A445" s="182">
        <f t="shared" si="7"/>
        <v>436</v>
      </c>
      <c r="B445" s="187" t="s">
        <v>373</v>
      </c>
      <c r="C445" s="201" t="s">
        <v>622</v>
      </c>
      <c r="D445" s="187" t="s">
        <v>546</v>
      </c>
      <c r="E445" s="234" t="s">
        <v>545</v>
      </c>
      <c r="F445" s="185">
        <v>20302</v>
      </c>
    </row>
    <row r="446" spans="1:6" ht="115.5">
      <c r="A446" s="182">
        <f t="shared" si="7"/>
        <v>437</v>
      </c>
      <c r="B446" s="187" t="s">
        <v>373</v>
      </c>
      <c r="C446" s="201" t="s">
        <v>624</v>
      </c>
      <c r="D446" s="184"/>
      <c r="E446" s="240" t="s">
        <v>635</v>
      </c>
      <c r="F446" s="185">
        <f>F447+F455+F463</f>
        <v>344992</v>
      </c>
    </row>
    <row r="447" spans="1:6" ht="82.5">
      <c r="A447" s="182">
        <f t="shared" si="7"/>
        <v>438</v>
      </c>
      <c r="B447" s="187" t="s">
        <v>373</v>
      </c>
      <c r="C447" s="201" t="s">
        <v>650</v>
      </c>
      <c r="D447" s="184"/>
      <c r="E447" s="240" t="s">
        <v>651</v>
      </c>
      <c r="F447" s="185">
        <f>F448+F452</f>
        <v>339086</v>
      </c>
    </row>
    <row r="448" spans="1:6" ht="33">
      <c r="A448" s="182">
        <f t="shared" si="7"/>
        <v>439</v>
      </c>
      <c r="B448" s="187" t="s">
        <v>373</v>
      </c>
      <c r="C448" s="201" t="s">
        <v>650</v>
      </c>
      <c r="D448" s="187" t="s">
        <v>480</v>
      </c>
      <c r="E448" s="234" t="s">
        <v>479</v>
      </c>
      <c r="F448" s="185">
        <f>F449</f>
        <v>42734.5</v>
      </c>
    </row>
    <row r="449" spans="1:6" ht="18.75">
      <c r="A449" s="182">
        <f t="shared" si="7"/>
        <v>440</v>
      </c>
      <c r="B449" s="187" t="s">
        <v>373</v>
      </c>
      <c r="C449" s="201" t="s">
        <v>650</v>
      </c>
      <c r="D449" s="187" t="s">
        <v>506</v>
      </c>
      <c r="E449" s="234" t="s">
        <v>505</v>
      </c>
      <c r="F449" s="185">
        <f>F450+F451</f>
        <v>42734.5</v>
      </c>
    </row>
    <row r="450" spans="1:6" ht="18.75">
      <c r="A450" s="182">
        <f t="shared" si="7"/>
        <v>441</v>
      </c>
      <c r="B450" s="187" t="s">
        <v>373</v>
      </c>
      <c r="C450" s="201" t="s">
        <v>650</v>
      </c>
      <c r="D450" s="187" t="s">
        <v>507</v>
      </c>
      <c r="E450" s="234" t="s">
        <v>483</v>
      </c>
      <c r="F450" s="185">
        <v>42654.7</v>
      </c>
    </row>
    <row r="451" spans="1:6" ht="18.75">
      <c r="A451" s="182">
        <f t="shared" si="7"/>
        <v>442</v>
      </c>
      <c r="B451" s="187" t="s">
        <v>373</v>
      </c>
      <c r="C451" s="201" t="s">
        <v>650</v>
      </c>
      <c r="D451" s="187" t="s">
        <v>508</v>
      </c>
      <c r="E451" s="234" t="s">
        <v>485</v>
      </c>
      <c r="F451" s="185">
        <v>79.8</v>
      </c>
    </row>
    <row r="452" spans="1:6" ht="33">
      <c r="A452" s="182">
        <f t="shared" si="7"/>
        <v>443</v>
      </c>
      <c r="B452" s="187" t="s">
        <v>373</v>
      </c>
      <c r="C452" s="201" t="s">
        <v>650</v>
      </c>
      <c r="D452" s="187" t="s">
        <v>521</v>
      </c>
      <c r="E452" s="234" t="s">
        <v>522</v>
      </c>
      <c r="F452" s="185">
        <f>F453</f>
        <v>296351.5</v>
      </c>
    </row>
    <row r="453" spans="1:6" ht="18.75">
      <c r="A453" s="182">
        <f t="shared" si="7"/>
        <v>444</v>
      </c>
      <c r="B453" s="187" t="s">
        <v>373</v>
      </c>
      <c r="C453" s="201" t="s">
        <v>650</v>
      </c>
      <c r="D453" s="187" t="s">
        <v>544</v>
      </c>
      <c r="E453" s="234" t="s">
        <v>543</v>
      </c>
      <c r="F453" s="185">
        <f>F454</f>
        <v>296351.5</v>
      </c>
    </row>
    <row r="454" spans="1:6" ht="33">
      <c r="A454" s="182">
        <f t="shared" si="7"/>
        <v>445</v>
      </c>
      <c r="B454" s="187" t="s">
        <v>373</v>
      </c>
      <c r="C454" s="201" t="s">
        <v>650</v>
      </c>
      <c r="D454" s="187" t="s">
        <v>546</v>
      </c>
      <c r="E454" s="234" t="s">
        <v>545</v>
      </c>
      <c r="F454" s="185">
        <v>296351.5</v>
      </c>
    </row>
    <row r="455" spans="1:6" ht="115.5">
      <c r="A455" s="182">
        <f t="shared" si="7"/>
        <v>446</v>
      </c>
      <c r="B455" s="187" t="s">
        <v>373</v>
      </c>
      <c r="C455" s="201" t="s">
        <v>652</v>
      </c>
      <c r="D455" s="187"/>
      <c r="E455" s="240" t="s">
        <v>653</v>
      </c>
      <c r="F455" s="185">
        <f>F456+F460</f>
        <v>5409.099999999999</v>
      </c>
    </row>
    <row r="456" spans="1:6" ht="18.75">
      <c r="A456" s="182">
        <f t="shared" si="7"/>
        <v>447</v>
      </c>
      <c r="B456" s="187" t="s">
        <v>373</v>
      </c>
      <c r="C456" s="201" t="s">
        <v>652</v>
      </c>
      <c r="D456" s="187" t="s">
        <v>488</v>
      </c>
      <c r="E456" s="234" t="s">
        <v>487</v>
      </c>
      <c r="F456" s="185">
        <f>F457</f>
        <v>389.4</v>
      </c>
    </row>
    <row r="457" spans="1:6" ht="18.75">
      <c r="A457" s="182">
        <f t="shared" si="7"/>
        <v>448</v>
      </c>
      <c r="B457" s="187" t="s">
        <v>373</v>
      </c>
      <c r="C457" s="201" t="s">
        <v>652</v>
      </c>
      <c r="D457" s="187" t="s">
        <v>490</v>
      </c>
      <c r="E457" s="234" t="s">
        <v>489</v>
      </c>
      <c r="F457" s="185">
        <f>F458+F459</f>
        <v>389.4</v>
      </c>
    </row>
    <row r="458" spans="1:6" ht="18.75">
      <c r="A458" s="182">
        <f t="shared" si="7"/>
        <v>449</v>
      </c>
      <c r="B458" s="187" t="s">
        <v>373</v>
      </c>
      <c r="C458" s="201" t="s">
        <v>652</v>
      </c>
      <c r="D458" s="187" t="s">
        <v>492</v>
      </c>
      <c r="E458" s="234" t="s">
        <v>491</v>
      </c>
      <c r="F458" s="185">
        <v>333.4</v>
      </c>
    </row>
    <row r="459" spans="1:6" ht="18.75">
      <c r="A459" s="182">
        <f t="shared" si="7"/>
        <v>450</v>
      </c>
      <c r="B459" s="187" t="s">
        <v>373</v>
      </c>
      <c r="C459" s="201" t="s">
        <v>652</v>
      </c>
      <c r="D459" s="187" t="s">
        <v>493</v>
      </c>
      <c r="E459" s="234" t="s">
        <v>500</v>
      </c>
      <c r="F459" s="185">
        <v>56</v>
      </c>
    </row>
    <row r="460" spans="1:6" ht="33">
      <c r="A460" s="182">
        <f aca="true" t="shared" si="8" ref="A460:A523">A459+1</f>
        <v>451</v>
      </c>
      <c r="B460" s="187" t="s">
        <v>373</v>
      </c>
      <c r="C460" s="201" t="s">
        <v>652</v>
      </c>
      <c r="D460" s="187" t="s">
        <v>521</v>
      </c>
      <c r="E460" s="234" t="s">
        <v>522</v>
      </c>
      <c r="F460" s="185">
        <f>F461</f>
        <v>5019.7</v>
      </c>
    </row>
    <row r="461" spans="1:6" ht="18.75">
      <c r="A461" s="182">
        <f t="shared" si="8"/>
        <v>452</v>
      </c>
      <c r="B461" s="187" t="s">
        <v>373</v>
      </c>
      <c r="C461" s="201" t="s">
        <v>652</v>
      </c>
      <c r="D461" s="187" t="s">
        <v>544</v>
      </c>
      <c r="E461" s="234" t="s">
        <v>543</v>
      </c>
      <c r="F461" s="185">
        <f>F462</f>
        <v>5019.7</v>
      </c>
    </row>
    <row r="462" spans="1:6" ht="33">
      <c r="A462" s="182">
        <f t="shared" si="8"/>
        <v>453</v>
      </c>
      <c r="B462" s="187" t="s">
        <v>373</v>
      </c>
      <c r="C462" s="201" t="s">
        <v>652</v>
      </c>
      <c r="D462" s="187" t="s">
        <v>546</v>
      </c>
      <c r="E462" s="234" t="s">
        <v>545</v>
      </c>
      <c r="F462" s="185">
        <v>5019.7</v>
      </c>
    </row>
    <row r="463" spans="1:6" ht="82.5">
      <c r="A463" s="182">
        <f t="shared" si="8"/>
        <v>454</v>
      </c>
      <c r="B463" s="187" t="s">
        <v>373</v>
      </c>
      <c r="C463" s="201" t="s">
        <v>654</v>
      </c>
      <c r="D463" s="187"/>
      <c r="E463" s="240" t="s">
        <v>655</v>
      </c>
      <c r="F463" s="185">
        <f>F464+F467</f>
        <v>496.9</v>
      </c>
    </row>
    <row r="464" spans="1:6" ht="18.75">
      <c r="A464" s="182">
        <f t="shared" si="8"/>
        <v>455</v>
      </c>
      <c r="B464" s="187" t="s">
        <v>373</v>
      </c>
      <c r="C464" s="201" t="s">
        <v>654</v>
      </c>
      <c r="D464" s="187" t="s">
        <v>488</v>
      </c>
      <c r="E464" s="234" t="s">
        <v>487</v>
      </c>
      <c r="F464" s="185">
        <f>F465</f>
        <v>25</v>
      </c>
    </row>
    <row r="465" spans="1:6" ht="18.75">
      <c r="A465" s="182">
        <f t="shared" si="8"/>
        <v>456</v>
      </c>
      <c r="B465" s="187" t="s">
        <v>373</v>
      </c>
      <c r="C465" s="201" t="s">
        <v>654</v>
      </c>
      <c r="D465" s="187" t="s">
        <v>490</v>
      </c>
      <c r="E465" s="234" t="s">
        <v>489</v>
      </c>
      <c r="F465" s="185">
        <f>F466</f>
        <v>25</v>
      </c>
    </row>
    <row r="466" spans="1:6" ht="18.75">
      <c r="A466" s="182">
        <f t="shared" si="8"/>
        <v>457</v>
      </c>
      <c r="B466" s="187" t="s">
        <v>373</v>
      </c>
      <c r="C466" s="201" t="s">
        <v>654</v>
      </c>
      <c r="D466" s="187" t="s">
        <v>492</v>
      </c>
      <c r="E466" s="234" t="s">
        <v>491</v>
      </c>
      <c r="F466" s="185">
        <v>25</v>
      </c>
    </row>
    <row r="467" spans="1:6" ht="33">
      <c r="A467" s="182">
        <f t="shared" si="8"/>
        <v>458</v>
      </c>
      <c r="B467" s="187" t="s">
        <v>373</v>
      </c>
      <c r="C467" s="201" t="s">
        <v>654</v>
      </c>
      <c r="D467" s="187" t="s">
        <v>521</v>
      </c>
      <c r="E467" s="234" t="s">
        <v>522</v>
      </c>
      <c r="F467" s="185">
        <f>F468</f>
        <v>471.9</v>
      </c>
    </row>
    <row r="468" spans="1:6" ht="18.75">
      <c r="A468" s="182">
        <f t="shared" si="8"/>
        <v>459</v>
      </c>
      <c r="B468" s="187" t="s">
        <v>373</v>
      </c>
      <c r="C468" s="201" t="s">
        <v>654</v>
      </c>
      <c r="D468" s="187" t="s">
        <v>544</v>
      </c>
      <c r="E468" s="234" t="s">
        <v>543</v>
      </c>
      <c r="F468" s="185">
        <f>F469</f>
        <v>471.9</v>
      </c>
    </row>
    <row r="469" spans="1:6" ht="33">
      <c r="A469" s="182">
        <f t="shared" si="8"/>
        <v>460</v>
      </c>
      <c r="B469" s="187" t="s">
        <v>373</v>
      </c>
      <c r="C469" s="201" t="s">
        <v>654</v>
      </c>
      <c r="D469" s="187" t="s">
        <v>546</v>
      </c>
      <c r="E469" s="234" t="s">
        <v>545</v>
      </c>
      <c r="F469" s="185">
        <v>471.9</v>
      </c>
    </row>
    <row r="470" spans="1:6" ht="18.75">
      <c r="A470" s="182">
        <f t="shared" si="8"/>
        <v>461</v>
      </c>
      <c r="B470" s="187" t="s">
        <v>373</v>
      </c>
      <c r="C470" s="201" t="s">
        <v>450</v>
      </c>
      <c r="D470" s="187"/>
      <c r="E470" s="238" t="s">
        <v>451</v>
      </c>
      <c r="F470" s="185">
        <f>F471+F475</f>
        <v>2758.6</v>
      </c>
    </row>
    <row r="471" spans="1:6" ht="33">
      <c r="A471" s="182">
        <f t="shared" si="8"/>
        <v>462</v>
      </c>
      <c r="B471" s="187" t="s">
        <v>373</v>
      </c>
      <c r="C471" s="201" t="s">
        <v>609</v>
      </c>
      <c r="D471" s="187"/>
      <c r="E471" s="237" t="s">
        <v>610</v>
      </c>
      <c r="F471" s="185">
        <f>F472</f>
        <v>1085.6</v>
      </c>
    </row>
    <row r="472" spans="1:6" ht="33">
      <c r="A472" s="182">
        <f t="shared" si="8"/>
        <v>463</v>
      </c>
      <c r="B472" s="187" t="s">
        <v>373</v>
      </c>
      <c r="C472" s="201" t="s">
        <v>609</v>
      </c>
      <c r="D472" s="187" t="s">
        <v>521</v>
      </c>
      <c r="E472" s="234" t="s">
        <v>522</v>
      </c>
      <c r="F472" s="185">
        <f>F473</f>
        <v>1085.6</v>
      </c>
    </row>
    <row r="473" spans="1:6" ht="18.75">
      <c r="A473" s="182">
        <f t="shared" si="8"/>
        <v>464</v>
      </c>
      <c r="B473" s="187" t="s">
        <v>373</v>
      </c>
      <c r="C473" s="201" t="s">
        <v>609</v>
      </c>
      <c r="D473" s="187" t="s">
        <v>544</v>
      </c>
      <c r="E473" s="234" t="s">
        <v>543</v>
      </c>
      <c r="F473" s="185">
        <f>F474</f>
        <v>1085.6</v>
      </c>
    </row>
    <row r="474" spans="1:6" ht="18.75">
      <c r="A474" s="182">
        <f t="shared" si="8"/>
        <v>465</v>
      </c>
      <c r="B474" s="187" t="s">
        <v>373</v>
      </c>
      <c r="C474" s="201" t="s">
        <v>609</v>
      </c>
      <c r="D474" s="187" t="s">
        <v>556</v>
      </c>
      <c r="E474" s="234" t="s">
        <v>555</v>
      </c>
      <c r="F474" s="185">
        <v>1085.6</v>
      </c>
    </row>
    <row r="475" spans="1:6" ht="33">
      <c r="A475" s="182">
        <f t="shared" si="8"/>
        <v>466</v>
      </c>
      <c r="B475" s="187" t="s">
        <v>373</v>
      </c>
      <c r="C475" s="201" t="s">
        <v>691</v>
      </c>
      <c r="D475" s="187"/>
      <c r="E475" s="234" t="s">
        <v>692</v>
      </c>
      <c r="F475" s="185">
        <f>F476</f>
        <v>1673</v>
      </c>
    </row>
    <row r="476" spans="1:6" ht="33">
      <c r="A476" s="182">
        <f t="shared" si="8"/>
        <v>467</v>
      </c>
      <c r="B476" s="187" t="s">
        <v>373</v>
      </c>
      <c r="C476" s="201" t="s">
        <v>691</v>
      </c>
      <c r="D476" s="187" t="s">
        <v>521</v>
      </c>
      <c r="E476" s="234" t="s">
        <v>522</v>
      </c>
      <c r="F476" s="185">
        <f>F477</f>
        <v>1673</v>
      </c>
    </row>
    <row r="477" spans="1:6" ht="18.75">
      <c r="A477" s="182">
        <f t="shared" si="8"/>
        <v>468</v>
      </c>
      <c r="B477" s="187" t="s">
        <v>373</v>
      </c>
      <c r="C477" s="201" t="s">
        <v>691</v>
      </c>
      <c r="D477" s="187" t="s">
        <v>544</v>
      </c>
      <c r="E477" s="234" t="s">
        <v>543</v>
      </c>
      <c r="F477" s="185">
        <f>F478</f>
        <v>1673</v>
      </c>
    </row>
    <row r="478" spans="1:6" ht="18.75">
      <c r="A478" s="182">
        <f t="shared" si="8"/>
        <v>469</v>
      </c>
      <c r="B478" s="187" t="s">
        <v>373</v>
      </c>
      <c r="C478" s="201" t="s">
        <v>691</v>
      </c>
      <c r="D478" s="187" t="s">
        <v>556</v>
      </c>
      <c r="E478" s="234" t="s">
        <v>555</v>
      </c>
      <c r="F478" s="185">
        <v>1673</v>
      </c>
    </row>
    <row r="479" spans="1:6" ht="33">
      <c r="A479" s="182">
        <f t="shared" si="8"/>
        <v>470</v>
      </c>
      <c r="B479" s="202" t="s">
        <v>373</v>
      </c>
      <c r="C479" s="202" t="s">
        <v>667</v>
      </c>
      <c r="D479" s="202" t="s">
        <v>448</v>
      </c>
      <c r="E479" s="249" t="s">
        <v>665</v>
      </c>
      <c r="F479" s="185">
        <f>F480</f>
        <v>717</v>
      </c>
    </row>
    <row r="480" spans="1:6" ht="18.75">
      <c r="A480" s="182">
        <f t="shared" si="8"/>
        <v>471</v>
      </c>
      <c r="B480" s="202" t="s">
        <v>373</v>
      </c>
      <c r="C480" s="202" t="s">
        <v>668</v>
      </c>
      <c r="D480" s="202" t="s">
        <v>448</v>
      </c>
      <c r="E480" s="249" t="s">
        <v>666</v>
      </c>
      <c r="F480" s="185">
        <f>F481</f>
        <v>717</v>
      </c>
    </row>
    <row r="481" spans="1:6" ht="33">
      <c r="A481" s="182">
        <f t="shared" si="8"/>
        <v>472</v>
      </c>
      <c r="B481" s="202" t="s">
        <v>373</v>
      </c>
      <c r="C481" s="201" t="s">
        <v>668</v>
      </c>
      <c r="D481" s="187" t="s">
        <v>521</v>
      </c>
      <c r="E481" s="234" t="s">
        <v>522</v>
      </c>
      <c r="F481" s="185">
        <f>F482</f>
        <v>717</v>
      </c>
    </row>
    <row r="482" spans="1:6" ht="18.75">
      <c r="A482" s="182">
        <f t="shared" si="8"/>
        <v>473</v>
      </c>
      <c r="B482" s="202" t="s">
        <v>373</v>
      </c>
      <c r="C482" s="201" t="s">
        <v>668</v>
      </c>
      <c r="D482" s="187" t="s">
        <v>544</v>
      </c>
      <c r="E482" s="234" t="s">
        <v>543</v>
      </c>
      <c r="F482" s="185">
        <f>F483</f>
        <v>717</v>
      </c>
    </row>
    <row r="483" spans="1:6" ht="18.75">
      <c r="A483" s="182">
        <f t="shared" si="8"/>
        <v>474</v>
      </c>
      <c r="B483" s="202" t="s">
        <v>373</v>
      </c>
      <c r="C483" s="201" t="s">
        <v>668</v>
      </c>
      <c r="D483" s="187" t="s">
        <v>556</v>
      </c>
      <c r="E483" s="234" t="s">
        <v>555</v>
      </c>
      <c r="F483" s="185">
        <v>717</v>
      </c>
    </row>
    <row r="484" spans="1:6" ht="33">
      <c r="A484" s="182">
        <f t="shared" si="8"/>
        <v>475</v>
      </c>
      <c r="B484" s="202" t="s">
        <v>373</v>
      </c>
      <c r="C484" s="201" t="s">
        <v>681</v>
      </c>
      <c r="D484" s="187"/>
      <c r="E484" s="243" t="s">
        <v>682</v>
      </c>
      <c r="F484" s="185">
        <f>F485</f>
        <v>1085.6</v>
      </c>
    </row>
    <row r="485" spans="1:6" ht="18.75">
      <c r="A485" s="182">
        <f t="shared" si="8"/>
        <v>476</v>
      </c>
      <c r="B485" s="187" t="s">
        <v>373</v>
      </c>
      <c r="C485" s="201" t="s">
        <v>683</v>
      </c>
      <c r="D485" s="187"/>
      <c r="E485" s="243" t="s">
        <v>684</v>
      </c>
      <c r="F485" s="185">
        <f>F486</f>
        <v>1085.6</v>
      </c>
    </row>
    <row r="486" spans="1:6" ht="49.5">
      <c r="A486" s="182">
        <f t="shared" si="8"/>
        <v>477</v>
      </c>
      <c r="B486" s="187" t="s">
        <v>373</v>
      </c>
      <c r="C486" s="187" t="s">
        <v>565</v>
      </c>
      <c r="D486" s="187"/>
      <c r="E486" s="243" t="s">
        <v>616</v>
      </c>
      <c r="F486" s="185">
        <f>F487</f>
        <v>1085.6</v>
      </c>
    </row>
    <row r="487" spans="1:6" ht="33">
      <c r="A487" s="182">
        <f t="shared" si="8"/>
        <v>478</v>
      </c>
      <c r="B487" s="187" t="s">
        <v>373</v>
      </c>
      <c r="C487" s="187" t="s">
        <v>565</v>
      </c>
      <c r="D487" s="187" t="s">
        <v>521</v>
      </c>
      <c r="E487" s="234" t="s">
        <v>522</v>
      </c>
      <c r="F487" s="185">
        <f>F488</f>
        <v>1085.6</v>
      </c>
    </row>
    <row r="488" spans="1:6" ht="18.75">
      <c r="A488" s="182">
        <f t="shared" si="8"/>
        <v>479</v>
      </c>
      <c r="B488" s="187" t="s">
        <v>373</v>
      </c>
      <c r="C488" s="187" t="s">
        <v>565</v>
      </c>
      <c r="D488" s="187" t="s">
        <v>544</v>
      </c>
      <c r="E488" s="234" t="s">
        <v>543</v>
      </c>
      <c r="F488" s="185">
        <f>F489</f>
        <v>1085.6</v>
      </c>
    </row>
    <row r="489" spans="1:6" ht="18.75">
      <c r="A489" s="182">
        <f t="shared" si="8"/>
        <v>480</v>
      </c>
      <c r="B489" s="187" t="s">
        <v>373</v>
      </c>
      <c r="C489" s="187" t="s">
        <v>565</v>
      </c>
      <c r="D489" s="187" t="s">
        <v>556</v>
      </c>
      <c r="E489" s="234" t="s">
        <v>555</v>
      </c>
      <c r="F489" s="185">
        <v>1085.6</v>
      </c>
    </row>
    <row r="490" spans="1:6" ht="18.75">
      <c r="A490" s="182">
        <f t="shared" si="8"/>
        <v>481</v>
      </c>
      <c r="B490" s="187" t="s">
        <v>374</v>
      </c>
      <c r="C490" s="187"/>
      <c r="D490" s="187"/>
      <c r="E490" s="237" t="s">
        <v>418</v>
      </c>
      <c r="F490" s="185">
        <f>F491+F497+F507</f>
        <v>26722.699999999997</v>
      </c>
    </row>
    <row r="491" spans="1:6" ht="18.75">
      <c r="A491" s="182">
        <f t="shared" si="8"/>
        <v>482</v>
      </c>
      <c r="B491" s="187" t="s">
        <v>374</v>
      </c>
      <c r="C491" s="184" t="s">
        <v>465</v>
      </c>
      <c r="D491" s="184"/>
      <c r="E491" s="235" t="s">
        <v>466</v>
      </c>
      <c r="F491" s="185">
        <f>F492</f>
        <v>600</v>
      </c>
    </row>
    <row r="492" spans="1:6" ht="49.5">
      <c r="A492" s="182">
        <f t="shared" si="8"/>
        <v>483</v>
      </c>
      <c r="B492" s="187" t="s">
        <v>374</v>
      </c>
      <c r="C492" s="184" t="s">
        <v>648</v>
      </c>
      <c r="D492" s="184"/>
      <c r="E492" s="235" t="s">
        <v>649</v>
      </c>
      <c r="F492" s="185">
        <f>F493</f>
        <v>600</v>
      </c>
    </row>
    <row r="493" spans="1:6" ht="18.75">
      <c r="A493" s="182">
        <f t="shared" si="8"/>
        <v>484</v>
      </c>
      <c r="B493" s="187" t="s">
        <v>374</v>
      </c>
      <c r="C493" s="184" t="s">
        <v>45</v>
      </c>
      <c r="D493" s="184"/>
      <c r="E493" s="235" t="s">
        <v>467</v>
      </c>
      <c r="F493" s="185">
        <f>F494</f>
        <v>600</v>
      </c>
    </row>
    <row r="494" spans="1:6" ht="18.75">
      <c r="A494" s="182">
        <f t="shared" si="8"/>
        <v>485</v>
      </c>
      <c r="B494" s="187" t="s">
        <v>374</v>
      </c>
      <c r="C494" s="184" t="s">
        <v>45</v>
      </c>
      <c r="D494" s="187" t="s">
        <v>537</v>
      </c>
      <c r="E494" s="234" t="s">
        <v>540</v>
      </c>
      <c r="F494" s="185">
        <f>F495</f>
        <v>600</v>
      </c>
    </row>
    <row r="495" spans="1:6" ht="18.75">
      <c r="A495" s="182">
        <f t="shared" si="8"/>
        <v>486</v>
      </c>
      <c r="B495" s="187" t="s">
        <v>374</v>
      </c>
      <c r="C495" s="184" t="s">
        <v>45</v>
      </c>
      <c r="D495" s="187" t="s">
        <v>536</v>
      </c>
      <c r="E495" s="234" t="s">
        <v>539</v>
      </c>
      <c r="F495" s="185">
        <f>F496</f>
        <v>600</v>
      </c>
    </row>
    <row r="496" spans="1:6" ht="18.75">
      <c r="A496" s="182">
        <f t="shared" si="8"/>
        <v>487</v>
      </c>
      <c r="B496" s="187" t="s">
        <v>374</v>
      </c>
      <c r="C496" s="184" t="s">
        <v>45</v>
      </c>
      <c r="D496" s="187" t="s">
        <v>535</v>
      </c>
      <c r="E496" s="234" t="s">
        <v>538</v>
      </c>
      <c r="F496" s="185">
        <v>600</v>
      </c>
    </row>
    <row r="497" spans="1:6" ht="18.75">
      <c r="A497" s="182">
        <f t="shared" si="8"/>
        <v>488</v>
      </c>
      <c r="B497" s="187" t="s">
        <v>374</v>
      </c>
      <c r="C497" s="184" t="s">
        <v>566</v>
      </c>
      <c r="D497" s="184"/>
      <c r="E497" s="240" t="s">
        <v>567</v>
      </c>
      <c r="F497" s="185">
        <f>F498</f>
        <v>25165.6</v>
      </c>
    </row>
    <row r="498" spans="1:6" ht="18.75">
      <c r="A498" s="182">
        <f t="shared" si="8"/>
        <v>489</v>
      </c>
      <c r="B498" s="187" t="s">
        <v>374</v>
      </c>
      <c r="C498" s="191" t="s">
        <v>53</v>
      </c>
      <c r="D498" s="191" t="s">
        <v>448</v>
      </c>
      <c r="E498" s="248" t="s">
        <v>124</v>
      </c>
      <c r="F498" s="185">
        <f>F499+F503</f>
        <v>25165.6</v>
      </c>
    </row>
    <row r="499" spans="1:6" ht="18.75">
      <c r="A499" s="182">
        <f t="shared" si="8"/>
        <v>490</v>
      </c>
      <c r="B499" s="187" t="s">
        <v>374</v>
      </c>
      <c r="C499" s="192" t="s">
        <v>569</v>
      </c>
      <c r="D499" s="191"/>
      <c r="E499" s="248" t="s">
        <v>575</v>
      </c>
      <c r="F499" s="185">
        <f>F500</f>
        <v>16862.6</v>
      </c>
    </row>
    <row r="500" spans="1:6" ht="33">
      <c r="A500" s="182">
        <f t="shared" si="8"/>
        <v>491</v>
      </c>
      <c r="B500" s="187" t="s">
        <v>374</v>
      </c>
      <c r="C500" s="192" t="s">
        <v>569</v>
      </c>
      <c r="D500" s="187" t="s">
        <v>521</v>
      </c>
      <c r="E500" s="234" t="s">
        <v>522</v>
      </c>
      <c r="F500" s="185">
        <f>F501</f>
        <v>16862.6</v>
      </c>
    </row>
    <row r="501" spans="1:6" ht="18.75">
      <c r="A501" s="182">
        <f t="shared" si="8"/>
        <v>492</v>
      </c>
      <c r="B501" s="187" t="s">
        <v>374</v>
      </c>
      <c r="C501" s="191" t="s">
        <v>569</v>
      </c>
      <c r="D501" s="187" t="s">
        <v>544</v>
      </c>
      <c r="E501" s="234" t="s">
        <v>543</v>
      </c>
      <c r="F501" s="185">
        <f>F502</f>
        <v>16862.6</v>
      </c>
    </row>
    <row r="502" spans="1:6" ht="33">
      <c r="A502" s="182">
        <f t="shared" si="8"/>
        <v>493</v>
      </c>
      <c r="B502" s="187" t="s">
        <v>374</v>
      </c>
      <c r="C502" s="192" t="s">
        <v>569</v>
      </c>
      <c r="D502" s="187" t="s">
        <v>546</v>
      </c>
      <c r="E502" s="234" t="s">
        <v>545</v>
      </c>
      <c r="F502" s="185">
        <v>16862.6</v>
      </c>
    </row>
    <row r="503" spans="1:6" ht="18.75">
      <c r="A503" s="182">
        <f t="shared" si="8"/>
        <v>494</v>
      </c>
      <c r="B503" s="187" t="s">
        <v>374</v>
      </c>
      <c r="C503" s="202" t="s">
        <v>322</v>
      </c>
      <c r="D503" s="202"/>
      <c r="E503" s="243" t="s">
        <v>568</v>
      </c>
      <c r="F503" s="185">
        <f>F504</f>
        <v>8303</v>
      </c>
    </row>
    <row r="504" spans="1:6" ht="33">
      <c r="A504" s="182">
        <f t="shared" si="8"/>
        <v>495</v>
      </c>
      <c r="B504" s="187" t="s">
        <v>374</v>
      </c>
      <c r="C504" s="202" t="s">
        <v>322</v>
      </c>
      <c r="D504" s="187" t="s">
        <v>521</v>
      </c>
      <c r="E504" s="234" t="s">
        <v>522</v>
      </c>
      <c r="F504" s="185">
        <f>F505</f>
        <v>8303</v>
      </c>
    </row>
    <row r="505" spans="1:6" ht="18.75">
      <c r="A505" s="182">
        <f t="shared" si="8"/>
        <v>496</v>
      </c>
      <c r="B505" s="187" t="s">
        <v>374</v>
      </c>
      <c r="C505" s="202" t="s">
        <v>322</v>
      </c>
      <c r="D505" s="187" t="s">
        <v>544</v>
      </c>
      <c r="E505" s="234" t="s">
        <v>543</v>
      </c>
      <c r="F505" s="185">
        <f>F506</f>
        <v>8303</v>
      </c>
    </row>
    <row r="506" spans="1:6" ht="33">
      <c r="A506" s="182">
        <f t="shared" si="8"/>
        <v>497</v>
      </c>
      <c r="B506" s="187" t="s">
        <v>374</v>
      </c>
      <c r="C506" s="202" t="s">
        <v>322</v>
      </c>
      <c r="D506" s="187" t="s">
        <v>546</v>
      </c>
      <c r="E506" s="234" t="s">
        <v>545</v>
      </c>
      <c r="F506" s="185">
        <v>8303</v>
      </c>
    </row>
    <row r="507" spans="1:6" ht="18.75">
      <c r="A507" s="182">
        <f t="shared" si="8"/>
        <v>498</v>
      </c>
      <c r="B507" s="187" t="s">
        <v>374</v>
      </c>
      <c r="C507" s="197" t="s">
        <v>450</v>
      </c>
      <c r="D507" s="184"/>
      <c r="E507" s="238" t="s">
        <v>451</v>
      </c>
      <c r="F507" s="185">
        <f>F508</f>
        <v>957.1</v>
      </c>
    </row>
    <row r="508" spans="1:6" ht="18.75">
      <c r="A508" s="182">
        <f t="shared" si="8"/>
        <v>499</v>
      </c>
      <c r="B508" s="187" t="s">
        <v>374</v>
      </c>
      <c r="C508" s="201" t="s">
        <v>224</v>
      </c>
      <c r="D508" s="184"/>
      <c r="E508" s="238" t="s">
        <v>570</v>
      </c>
      <c r="F508" s="185">
        <f>F509</f>
        <v>957.1</v>
      </c>
    </row>
    <row r="509" spans="1:6" ht="18.75">
      <c r="A509" s="182">
        <f t="shared" si="8"/>
        <v>500</v>
      </c>
      <c r="B509" s="187" t="s">
        <v>374</v>
      </c>
      <c r="C509" s="201" t="s">
        <v>224</v>
      </c>
      <c r="D509" s="187" t="s">
        <v>503</v>
      </c>
      <c r="E509" s="237" t="s">
        <v>504</v>
      </c>
      <c r="F509" s="185">
        <f>F510</f>
        <v>957.1</v>
      </c>
    </row>
    <row r="510" spans="1:6" ht="18.75">
      <c r="A510" s="182">
        <f t="shared" si="8"/>
        <v>501</v>
      </c>
      <c r="B510" s="187" t="s">
        <v>374</v>
      </c>
      <c r="C510" s="201" t="s">
        <v>224</v>
      </c>
      <c r="D510" s="187" t="s">
        <v>502</v>
      </c>
      <c r="E510" s="237" t="s">
        <v>501</v>
      </c>
      <c r="F510" s="185">
        <v>957.1</v>
      </c>
    </row>
    <row r="511" spans="1:6" ht="18.75">
      <c r="A511" s="182">
        <f t="shared" si="8"/>
        <v>502</v>
      </c>
      <c r="B511" s="187" t="s">
        <v>375</v>
      </c>
      <c r="C511" s="187"/>
      <c r="D511" s="187"/>
      <c r="E511" s="250" t="s">
        <v>126</v>
      </c>
      <c r="F511" s="185">
        <f>F512+F525+F530+F547+F551</f>
        <v>71787.8</v>
      </c>
    </row>
    <row r="512" spans="1:6" ht="18.75">
      <c r="A512" s="182">
        <f t="shared" si="8"/>
        <v>503</v>
      </c>
      <c r="B512" s="187" t="s">
        <v>375</v>
      </c>
      <c r="C512" s="183" t="s">
        <v>422</v>
      </c>
      <c r="D512" s="183"/>
      <c r="E512" s="234" t="s">
        <v>423</v>
      </c>
      <c r="F512" s="185">
        <f>F513</f>
        <v>5579</v>
      </c>
    </row>
    <row r="513" spans="1:6" ht="18.75">
      <c r="A513" s="182">
        <f t="shared" si="8"/>
        <v>504</v>
      </c>
      <c r="B513" s="187" t="s">
        <v>375</v>
      </c>
      <c r="C513" s="183" t="s">
        <v>15</v>
      </c>
      <c r="D513" s="183"/>
      <c r="E513" s="234" t="s">
        <v>424</v>
      </c>
      <c r="F513" s="185">
        <f>F514+F518+F522</f>
        <v>5579</v>
      </c>
    </row>
    <row r="514" spans="1:6" ht="33">
      <c r="A514" s="182">
        <f t="shared" si="8"/>
        <v>505</v>
      </c>
      <c r="B514" s="187" t="s">
        <v>375</v>
      </c>
      <c r="C514" s="187" t="s">
        <v>15</v>
      </c>
      <c r="D514" s="187" t="s">
        <v>480</v>
      </c>
      <c r="E514" s="234" t="s">
        <v>479</v>
      </c>
      <c r="F514" s="185">
        <f>F515</f>
        <v>5384.2</v>
      </c>
    </row>
    <row r="515" spans="1:6" ht="18.75">
      <c r="A515" s="182">
        <f t="shared" si="8"/>
        <v>506</v>
      </c>
      <c r="B515" s="187" t="s">
        <v>375</v>
      </c>
      <c r="C515" s="187" t="s">
        <v>15</v>
      </c>
      <c r="D515" s="187" t="s">
        <v>482</v>
      </c>
      <c r="E515" s="234" t="s">
        <v>481</v>
      </c>
      <c r="F515" s="185">
        <f>F516+F517</f>
        <v>5384.2</v>
      </c>
    </row>
    <row r="516" spans="1:6" ht="18.75">
      <c r="A516" s="182">
        <f t="shared" si="8"/>
        <v>507</v>
      </c>
      <c r="B516" s="187" t="s">
        <v>375</v>
      </c>
      <c r="C516" s="187" t="s">
        <v>15</v>
      </c>
      <c r="D516" s="187" t="s">
        <v>484</v>
      </c>
      <c r="E516" s="234" t="s">
        <v>483</v>
      </c>
      <c r="F516" s="185">
        <v>5380.4</v>
      </c>
    </row>
    <row r="517" spans="1:6" ht="18.75">
      <c r="A517" s="182">
        <f t="shared" si="8"/>
        <v>508</v>
      </c>
      <c r="B517" s="187" t="s">
        <v>375</v>
      </c>
      <c r="C517" s="187" t="s">
        <v>15</v>
      </c>
      <c r="D517" s="187" t="s">
        <v>486</v>
      </c>
      <c r="E517" s="234" t="s">
        <v>485</v>
      </c>
      <c r="F517" s="185">
        <v>3.8</v>
      </c>
    </row>
    <row r="518" spans="1:6" ht="18.75">
      <c r="A518" s="182">
        <f t="shared" si="8"/>
        <v>509</v>
      </c>
      <c r="B518" s="187" t="s">
        <v>375</v>
      </c>
      <c r="C518" s="187" t="s">
        <v>15</v>
      </c>
      <c r="D518" s="187" t="s">
        <v>488</v>
      </c>
      <c r="E518" s="234" t="s">
        <v>487</v>
      </c>
      <c r="F518" s="185">
        <f>F519</f>
        <v>193.20000000000002</v>
      </c>
    </row>
    <row r="519" spans="1:6" ht="18.75">
      <c r="A519" s="182">
        <f t="shared" si="8"/>
        <v>510</v>
      </c>
      <c r="B519" s="187" t="s">
        <v>375</v>
      </c>
      <c r="C519" s="187" t="s">
        <v>15</v>
      </c>
      <c r="D519" s="187" t="s">
        <v>490</v>
      </c>
      <c r="E519" s="234" t="s">
        <v>489</v>
      </c>
      <c r="F519" s="185">
        <f>F520+F521</f>
        <v>193.20000000000002</v>
      </c>
    </row>
    <row r="520" spans="1:6" ht="18.75">
      <c r="A520" s="182">
        <f t="shared" si="8"/>
        <v>511</v>
      </c>
      <c r="B520" s="187" t="s">
        <v>375</v>
      </c>
      <c r="C520" s="187" t="s">
        <v>15</v>
      </c>
      <c r="D520" s="187" t="s">
        <v>492</v>
      </c>
      <c r="E520" s="234" t="s">
        <v>491</v>
      </c>
      <c r="F520" s="185">
        <v>133.3</v>
      </c>
    </row>
    <row r="521" spans="1:6" ht="18.75">
      <c r="A521" s="182">
        <f t="shared" si="8"/>
        <v>512</v>
      </c>
      <c r="B521" s="187" t="s">
        <v>375</v>
      </c>
      <c r="C521" s="187" t="s">
        <v>15</v>
      </c>
      <c r="D521" s="187" t="s">
        <v>493</v>
      </c>
      <c r="E521" s="234" t="s">
        <v>500</v>
      </c>
      <c r="F521" s="185">
        <v>59.9</v>
      </c>
    </row>
    <row r="522" spans="1:6" ht="18.75">
      <c r="A522" s="182">
        <f t="shared" si="8"/>
        <v>513</v>
      </c>
      <c r="B522" s="187" t="s">
        <v>375</v>
      </c>
      <c r="C522" s="187" t="s">
        <v>15</v>
      </c>
      <c r="D522" s="187" t="s">
        <v>495</v>
      </c>
      <c r="E522" s="234" t="s">
        <v>494</v>
      </c>
      <c r="F522" s="185">
        <f>F523</f>
        <v>1.6</v>
      </c>
    </row>
    <row r="523" spans="1:6" ht="18.75">
      <c r="A523" s="182">
        <f t="shared" si="8"/>
        <v>514</v>
      </c>
      <c r="B523" s="187" t="s">
        <v>375</v>
      </c>
      <c r="C523" s="187" t="s">
        <v>15</v>
      </c>
      <c r="D523" s="187" t="s">
        <v>496</v>
      </c>
      <c r="E523" s="234" t="s">
        <v>497</v>
      </c>
      <c r="F523" s="185">
        <f>F524</f>
        <v>1.6</v>
      </c>
    </row>
    <row r="524" spans="1:6" ht="18.75">
      <c r="A524" s="182">
        <f aca="true" t="shared" si="9" ref="A524:A587">A523+1</f>
        <v>515</v>
      </c>
      <c r="B524" s="187" t="s">
        <v>375</v>
      </c>
      <c r="C524" s="187" t="s">
        <v>15</v>
      </c>
      <c r="D524" s="187" t="s">
        <v>498</v>
      </c>
      <c r="E524" s="234" t="s">
        <v>499</v>
      </c>
      <c r="F524" s="185">
        <v>1.6</v>
      </c>
    </row>
    <row r="525" spans="1:6" ht="18.75">
      <c r="A525" s="182">
        <f t="shared" si="9"/>
        <v>516</v>
      </c>
      <c r="B525" s="187" t="s">
        <v>375</v>
      </c>
      <c r="C525" s="184" t="s">
        <v>571</v>
      </c>
      <c r="D525" s="184"/>
      <c r="E525" s="240" t="s">
        <v>572</v>
      </c>
      <c r="F525" s="185">
        <f>F526</f>
        <v>4185.6</v>
      </c>
    </row>
    <row r="526" spans="1:6" ht="18.75">
      <c r="A526" s="182">
        <f t="shared" si="9"/>
        <v>517</v>
      </c>
      <c r="B526" s="187" t="s">
        <v>375</v>
      </c>
      <c r="C526" s="184" t="s">
        <v>573</v>
      </c>
      <c r="D526" s="184"/>
      <c r="E526" s="240" t="s">
        <v>436</v>
      </c>
      <c r="F526" s="185">
        <f>F527</f>
        <v>4185.6</v>
      </c>
    </row>
    <row r="527" spans="1:6" ht="33">
      <c r="A527" s="182">
        <f t="shared" si="9"/>
        <v>518</v>
      </c>
      <c r="B527" s="187" t="s">
        <v>375</v>
      </c>
      <c r="C527" s="184" t="s">
        <v>573</v>
      </c>
      <c r="D527" s="187" t="s">
        <v>521</v>
      </c>
      <c r="E527" s="234" t="s">
        <v>522</v>
      </c>
      <c r="F527" s="185">
        <f>F528</f>
        <v>4185.6</v>
      </c>
    </row>
    <row r="528" spans="1:6" ht="18.75">
      <c r="A528" s="182">
        <f t="shared" si="9"/>
        <v>519</v>
      </c>
      <c r="B528" s="187" t="s">
        <v>375</v>
      </c>
      <c r="C528" s="184" t="s">
        <v>573</v>
      </c>
      <c r="D528" s="187" t="s">
        <v>544</v>
      </c>
      <c r="E528" s="234" t="s">
        <v>543</v>
      </c>
      <c r="F528" s="185">
        <f>F529</f>
        <v>4185.6</v>
      </c>
    </row>
    <row r="529" spans="1:6" ht="33">
      <c r="A529" s="182">
        <f t="shared" si="9"/>
        <v>520</v>
      </c>
      <c r="B529" s="187" t="s">
        <v>375</v>
      </c>
      <c r="C529" s="184" t="s">
        <v>573</v>
      </c>
      <c r="D529" s="187" t="s">
        <v>546</v>
      </c>
      <c r="E529" s="234" t="s">
        <v>545</v>
      </c>
      <c r="F529" s="185">
        <v>4185.6</v>
      </c>
    </row>
    <row r="530" spans="1:6" ht="33">
      <c r="A530" s="182">
        <f t="shared" si="9"/>
        <v>521</v>
      </c>
      <c r="B530" s="187" t="s">
        <v>375</v>
      </c>
      <c r="C530" s="184" t="s">
        <v>130</v>
      </c>
      <c r="D530" s="184"/>
      <c r="E530" s="240" t="s">
        <v>574</v>
      </c>
      <c r="F530" s="185">
        <f>F531</f>
        <v>60427.399999999994</v>
      </c>
    </row>
    <row r="531" spans="1:6" ht="18.75">
      <c r="A531" s="182">
        <f t="shared" si="9"/>
        <v>522</v>
      </c>
      <c r="B531" s="187" t="s">
        <v>375</v>
      </c>
      <c r="C531" s="184" t="s">
        <v>157</v>
      </c>
      <c r="D531" s="184"/>
      <c r="E531" s="240" t="s">
        <v>436</v>
      </c>
      <c r="F531" s="185">
        <f>F532+F536+F540+F544</f>
        <v>60427.399999999994</v>
      </c>
    </row>
    <row r="532" spans="1:6" ht="33">
      <c r="A532" s="182">
        <f t="shared" si="9"/>
        <v>523</v>
      </c>
      <c r="B532" s="187" t="s">
        <v>375</v>
      </c>
      <c r="C532" s="184" t="s">
        <v>157</v>
      </c>
      <c r="D532" s="187" t="s">
        <v>480</v>
      </c>
      <c r="E532" s="234" t="s">
        <v>479</v>
      </c>
      <c r="F532" s="185">
        <f>F533</f>
        <v>38408.299999999996</v>
      </c>
    </row>
    <row r="533" spans="1:6" ht="18.75">
      <c r="A533" s="182">
        <f t="shared" si="9"/>
        <v>524</v>
      </c>
      <c r="B533" s="187" t="s">
        <v>375</v>
      </c>
      <c r="C533" s="184" t="s">
        <v>157</v>
      </c>
      <c r="D533" s="187" t="s">
        <v>506</v>
      </c>
      <c r="E533" s="234" t="s">
        <v>505</v>
      </c>
      <c r="F533" s="185">
        <f>F534+F535</f>
        <v>38408.299999999996</v>
      </c>
    </row>
    <row r="534" spans="1:6" ht="18.75">
      <c r="A534" s="182">
        <f t="shared" si="9"/>
        <v>525</v>
      </c>
      <c r="B534" s="187" t="s">
        <v>375</v>
      </c>
      <c r="C534" s="184" t="s">
        <v>157</v>
      </c>
      <c r="D534" s="187" t="s">
        <v>507</v>
      </c>
      <c r="E534" s="234" t="s">
        <v>483</v>
      </c>
      <c r="F534" s="185">
        <v>38397.6</v>
      </c>
    </row>
    <row r="535" spans="1:6" ht="18.75">
      <c r="A535" s="182">
        <f t="shared" si="9"/>
        <v>526</v>
      </c>
      <c r="B535" s="187" t="s">
        <v>375</v>
      </c>
      <c r="C535" s="184" t="s">
        <v>157</v>
      </c>
      <c r="D535" s="187" t="s">
        <v>508</v>
      </c>
      <c r="E535" s="234" t="s">
        <v>485</v>
      </c>
      <c r="F535" s="185">
        <v>10.7</v>
      </c>
    </row>
    <row r="536" spans="1:6" ht="18.75">
      <c r="A536" s="182">
        <f t="shared" si="9"/>
        <v>527</v>
      </c>
      <c r="B536" s="187" t="s">
        <v>375</v>
      </c>
      <c r="C536" s="184" t="s">
        <v>157</v>
      </c>
      <c r="D536" s="187" t="s">
        <v>488</v>
      </c>
      <c r="E536" s="234" t="s">
        <v>487</v>
      </c>
      <c r="F536" s="185">
        <f>F537</f>
        <v>11438.699999999999</v>
      </c>
    </row>
    <row r="537" spans="1:6" ht="18.75">
      <c r="A537" s="182">
        <f t="shared" si="9"/>
        <v>528</v>
      </c>
      <c r="B537" s="187" t="s">
        <v>375</v>
      </c>
      <c r="C537" s="184" t="s">
        <v>157</v>
      </c>
      <c r="D537" s="187" t="s">
        <v>490</v>
      </c>
      <c r="E537" s="234" t="s">
        <v>489</v>
      </c>
      <c r="F537" s="185">
        <f>F538+F539</f>
        <v>11438.699999999999</v>
      </c>
    </row>
    <row r="538" spans="1:6" ht="18.75">
      <c r="A538" s="182">
        <f t="shared" si="9"/>
        <v>529</v>
      </c>
      <c r="B538" s="187" t="s">
        <v>375</v>
      </c>
      <c r="C538" s="184" t="s">
        <v>157</v>
      </c>
      <c r="D538" s="187" t="s">
        <v>492</v>
      </c>
      <c r="E538" s="234" t="s">
        <v>491</v>
      </c>
      <c r="F538" s="185">
        <v>1170.4</v>
      </c>
    </row>
    <row r="539" spans="1:6" ht="18.75">
      <c r="A539" s="182">
        <f t="shared" si="9"/>
        <v>530</v>
      </c>
      <c r="B539" s="187" t="s">
        <v>375</v>
      </c>
      <c r="C539" s="184" t="s">
        <v>157</v>
      </c>
      <c r="D539" s="187" t="s">
        <v>493</v>
      </c>
      <c r="E539" s="234" t="s">
        <v>500</v>
      </c>
      <c r="F539" s="185">
        <v>10268.3</v>
      </c>
    </row>
    <row r="540" spans="1:6" ht="33">
      <c r="A540" s="182">
        <f t="shared" si="9"/>
        <v>531</v>
      </c>
      <c r="B540" s="187" t="s">
        <v>375</v>
      </c>
      <c r="C540" s="184" t="s">
        <v>157</v>
      </c>
      <c r="D540" s="187" t="s">
        <v>521</v>
      </c>
      <c r="E540" s="234" t="s">
        <v>522</v>
      </c>
      <c r="F540" s="185">
        <f>F541</f>
        <v>10505.6</v>
      </c>
    </row>
    <row r="541" spans="1:6" ht="18.75">
      <c r="A541" s="182">
        <f t="shared" si="9"/>
        <v>532</v>
      </c>
      <c r="B541" s="187" t="s">
        <v>375</v>
      </c>
      <c r="C541" s="184" t="s">
        <v>157</v>
      </c>
      <c r="D541" s="187" t="s">
        <v>544</v>
      </c>
      <c r="E541" s="234" t="s">
        <v>543</v>
      </c>
      <c r="F541" s="185">
        <f>F542+F543</f>
        <v>10505.6</v>
      </c>
    </row>
    <row r="542" spans="1:6" ht="33">
      <c r="A542" s="182">
        <f t="shared" si="9"/>
        <v>533</v>
      </c>
      <c r="B542" s="187" t="s">
        <v>375</v>
      </c>
      <c r="C542" s="184" t="s">
        <v>157</v>
      </c>
      <c r="D542" s="187" t="s">
        <v>546</v>
      </c>
      <c r="E542" s="234" t="s">
        <v>545</v>
      </c>
      <c r="F542" s="185">
        <v>8155.6</v>
      </c>
    </row>
    <row r="543" spans="1:6" ht="18.75">
      <c r="A543" s="182">
        <f t="shared" si="9"/>
        <v>534</v>
      </c>
      <c r="B543" s="187" t="s">
        <v>375</v>
      </c>
      <c r="C543" s="184" t="s">
        <v>157</v>
      </c>
      <c r="D543" s="187" t="s">
        <v>556</v>
      </c>
      <c r="E543" s="234" t="s">
        <v>555</v>
      </c>
      <c r="F543" s="185">
        <v>2350</v>
      </c>
    </row>
    <row r="544" spans="1:6" ht="18.75">
      <c r="A544" s="182">
        <f t="shared" si="9"/>
        <v>535</v>
      </c>
      <c r="B544" s="187" t="s">
        <v>375</v>
      </c>
      <c r="C544" s="184" t="s">
        <v>157</v>
      </c>
      <c r="D544" s="187" t="s">
        <v>495</v>
      </c>
      <c r="E544" s="234" t="s">
        <v>494</v>
      </c>
      <c r="F544" s="185">
        <f>F545</f>
        <v>74.8</v>
      </c>
    </row>
    <row r="545" spans="1:6" ht="18.75">
      <c r="A545" s="182">
        <f t="shared" si="9"/>
        <v>536</v>
      </c>
      <c r="B545" s="187" t="s">
        <v>375</v>
      </c>
      <c r="C545" s="184" t="s">
        <v>157</v>
      </c>
      <c r="D545" s="187" t="s">
        <v>496</v>
      </c>
      <c r="E545" s="234" t="s">
        <v>497</v>
      </c>
      <c r="F545" s="185">
        <f>F546</f>
        <v>74.8</v>
      </c>
    </row>
    <row r="546" spans="1:6" ht="18.75">
      <c r="A546" s="182">
        <f t="shared" si="9"/>
        <v>537</v>
      </c>
      <c r="B546" s="187" t="s">
        <v>375</v>
      </c>
      <c r="C546" s="184" t="s">
        <v>157</v>
      </c>
      <c r="D546" s="187" t="s">
        <v>498</v>
      </c>
      <c r="E546" s="234" t="s">
        <v>499</v>
      </c>
      <c r="F546" s="185">
        <v>74.8</v>
      </c>
    </row>
    <row r="547" spans="1:6" ht="18.75">
      <c r="A547" s="182">
        <f t="shared" si="9"/>
        <v>538</v>
      </c>
      <c r="B547" s="187" t="s">
        <v>375</v>
      </c>
      <c r="C547" s="201" t="s">
        <v>450</v>
      </c>
      <c r="D547" s="184"/>
      <c r="E547" s="238" t="s">
        <v>451</v>
      </c>
      <c r="F547" s="185">
        <f>F548</f>
        <v>129.6</v>
      </c>
    </row>
    <row r="548" spans="1:6" ht="18.75">
      <c r="A548" s="182">
        <f t="shared" si="9"/>
        <v>539</v>
      </c>
      <c r="B548" s="187" t="s">
        <v>375</v>
      </c>
      <c r="C548" s="201" t="s">
        <v>296</v>
      </c>
      <c r="D548" s="184"/>
      <c r="E548" s="238" t="s">
        <v>576</v>
      </c>
      <c r="F548" s="185">
        <f>F549</f>
        <v>129.6</v>
      </c>
    </row>
    <row r="549" spans="1:6" ht="18.75">
      <c r="A549" s="182">
        <f t="shared" si="9"/>
        <v>540</v>
      </c>
      <c r="B549" s="187" t="s">
        <v>375</v>
      </c>
      <c r="C549" s="201" t="s">
        <v>296</v>
      </c>
      <c r="D549" s="187" t="s">
        <v>503</v>
      </c>
      <c r="E549" s="237" t="s">
        <v>504</v>
      </c>
      <c r="F549" s="185">
        <f>F550</f>
        <v>129.6</v>
      </c>
    </row>
    <row r="550" spans="1:6" ht="18.75">
      <c r="A550" s="182">
        <f t="shared" si="9"/>
        <v>541</v>
      </c>
      <c r="B550" s="187" t="s">
        <v>375</v>
      </c>
      <c r="C550" s="201" t="s">
        <v>296</v>
      </c>
      <c r="D550" s="187" t="s">
        <v>577</v>
      </c>
      <c r="E550" s="237" t="s">
        <v>578</v>
      </c>
      <c r="F550" s="185">
        <v>129.6</v>
      </c>
    </row>
    <row r="551" spans="1:6" ht="18.75">
      <c r="A551" s="182">
        <f t="shared" si="9"/>
        <v>542</v>
      </c>
      <c r="B551" s="187" t="s">
        <v>375</v>
      </c>
      <c r="C551" s="183" t="s">
        <v>529</v>
      </c>
      <c r="D551" s="187"/>
      <c r="E551" s="234" t="s">
        <v>531</v>
      </c>
      <c r="F551" s="185">
        <f>F552</f>
        <v>1466.1999999999998</v>
      </c>
    </row>
    <row r="552" spans="1:6" ht="18.75">
      <c r="A552" s="182">
        <f t="shared" si="9"/>
        <v>543</v>
      </c>
      <c r="B552" s="187" t="s">
        <v>375</v>
      </c>
      <c r="C552" s="183" t="s">
        <v>530</v>
      </c>
      <c r="D552" s="187"/>
      <c r="E552" s="234" t="s">
        <v>419</v>
      </c>
      <c r="F552" s="185">
        <f>F553+F556</f>
        <v>1466.1999999999998</v>
      </c>
    </row>
    <row r="553" spans="1:6" ht="18.75">
      <c r="A553" s="182">
        <f t="shared" si="9"/>
        <v>544</v>
      </c>
      <c r="B553" s="187" t="s">
        <v>375</v>
      </c>
      <c r="C553" s="183" t="s">
        <v>530</v>
      </c>
      <c r="D553" s="187" t="s">
        <v>488</v>
      </c>
      <c r="E553" s="234" t="s">
        <v>487</v>
      </c>
      <c r="F553" s="185">
        <f>F554</f>
        <v>654.8</v>
      </c>
    </row>
    <row r="554" spans="1:6" ht="18.75">
      <c r="A554" s="182">
        <f t="shared" si="9"/>
        <v>545</v>
      </c>
      <c r="B554" s="187" t="s">
        <v>375</v>
      </c>
      <c r="C554" s="183" t="s">
        <v>530</v>
      </c>
      <c r="D554" s="187" t="s">
        <v>490</v>
      </c>
      <c r="E554" s="234" t="s">
        <v>489</v>
      </c>
      <c r="F554" s="185">
        <f>F555</f>
        <v>654.8</v>
      </c>
    </row>
    <row r="555" spans="1:6" ht="18.75">
      <c r="A555" s="182">
        <f t="shared" si="9"/>
        <v>546</v>
      </c>
      <c r="B555" s="187" t="s">
        <v>375</v>
      </c>
      <c r="C555" s="183" t="s">
        <v>530</v>
      </c>
      <c r="D555" s="187" t="s">
        <v>493</v>
      </c>
      <c r="E555" s="234" t="s">
        <v>500</v>
      </c>
      <c r="F555" s="185">
        <v>654.8</v>
      </c>
    </row>
    <row r="556" spans="1:6" ht="33">
      <c r="A556" s="182">
        <f t="shared" si="9"/>
        <v>547</v>
      </c>
      <c r="B556" s="187" t="s">
        <v>375</v>
      </c>
      <c r="C556" s="183" t="s">
        <v>530</v>
      </c>
      <c r="D556" s="187" t="s">
        <v>521</v>
      </c>
      <c r="E556" s="234" t="s">
        <v>522</v>
      </c>
      <c r="F556" s="185">
        <f>F557</f>
        <v>811.4</v>
      </c>
    </row>
    <row r="557" spans="1:6" ht="18.75">
      <c r="A557" s="182">
        <f t="shared" si="9"/>
        <v>548</v>
      </c>
      <c r="B557" s="187" t="s">
        <v>375</v>
      </c>
      <c r="C557" s="183" t="s">
        <v>530</v>
      </c>
      <c r="D557" s="187" t="s">
        <v>544</v>
      </c>
      <c r="E557" s="234" t="s">
        <v>543</v>
      </c>
      <c r="F557" s="185">
        <f>F558</f>
        <v>811.4</v>
      </c>
    </row>
    <row r="558" spans="1:6" ht="18.75">
      <c r="A558" s="182">
        <f t="shared" si="9"/>
        <v>549</v>
      </c>
      <c r="B558" s="187" t="s">
        <v>375</v>
      </c>
      <c r="C558" s="183" t="s">
        <v>530</v>
      </c>
      <c r="D558" s="187" t="s">
        <v>556</v>
      </c>
      <c r="E558" s="234" t="s">
        <v>555</v>
      </c>
      <c r="F558" s="185">
        <v>811.4</v>
      </c>
    </row>
    <row r="559" spans="1:6" ht="18.75">
      <c r="A559" s="182">
        <f t="shared" si="9"/>
        <v>550</v>
      </c>
      <c r="B559" s="222" t="s">
        <v>351</v>
      </c>
      <c r="C559" s="222"/>
      <c r="D559" s="222"/>
      <c r="E559" s="246" t="s">
        <v>399</v>
      </c>
      <c r="F559" s="219">
        <f>F560+F582</f>
        <v>119540.40000000001</v>
      </c>
    </row>
    <row r="560" spans="1:6" ht="18.75">
      <c r="A560" s="182">
        <f t="shared" si="9"/>
        <v>551</v>
      </c>
      <c r="B560" s="187" t="s">
        <v>376</v>
      </c>
      <c r="C560" s="187"/>
      <c r="D560" s="187"/>
      <c r="E560" s="237" t="s">
        <v>62</v>
      </c>
      <c r="F560" s="185">
        <f>F561+F567+F572+F578</f>
        <v>82478.6</v>
      </c>
    </row>
    <row r="561" spans="1:6" ht="18.75">
      <c r="A561" s="182">
        <f t="shared" si="9"/>
        <v>552</v>
      </c>
      <c r="B561" s="187" t="s">
        <v>376</v>
      </c>
      <c r="C561" s="184" t="s">
        <v>579</v>
      </c>
      <c r="D561" s="184"/>
      <c r="E561" s="240" t="s">
        <v>580</v>
      </c>
      <c r="F561" s="185">
        <f>F562</f>
        <v>46762.8</v>
      </c>
    </row>
    <row r="562" spans="1:6" ht="18.75">
      <c r="A562" s="182">
        <f t="shared" si="9"/>
        <v>553</v>
      </c>
      <c r="B562" s="187" t="s">
        <v>376</v>
      </c>
      <c r="C562" s="184" t="s">
        <v>145</v>
      </c>
      <c r="D562" s="184"/>
      <c r="E562" s="240" t="s">
        <v>436</v>
      </c>
      <c r="F562" s="185">
        <f>F563</f>
        <v>46762.8</v>
      </c>
    </row>
    <row r="563" spans="1:6" ht="33">
      <c r="A563" s="182">
        <f t="shared" si="9"/>
        <v>554</v>
      </c>
      <c r="B563" s="187" t="s">
        <v>376</v>
      </c>
      <c r="C563" s="184" t="s">
        <v>145</v>
      </c>
      <c r="D563" s="187" t="s">
        <v>521</v>
      </c>
      <c r="E563" s="234" t="s">
        <v>522</v>
      </c>
      <c r="F563" s="185">
        <f>F564</f>
        <v>46762.8</v>
      </c>
    </row>
    <row r="564" spans="1:6" ht="18.75">
      <c r="A564" s="182">
        <f t="shared" si="9"/>
        <v>555</v>
      </c>
      <c r="B564" s="187" t="s">
        <v>376</v>
      </c>
      <c r="C564" s="184" t="s">
        <v>145</v>
      </c>
      <c r="D564" s="187" t="s">
        <v>544</v>
      </c>
      <c r="E564" s="234" t="s">
        <v>543</v>
      </c>
      <c r="F564" s="185">
        <f>F565+3452.9</f>
        <v>46762.8</v>
      </c>
    </row>
    <row r="565" spans="1:6" ht="33">
      <c r="A565" s="182">
        <f t="shared" si="9"/>
        <v>556</v>
      </c>
      <c r="B565" s="187" t="s">
        <v>376</v>
      </c>
      <c r="C565" s="184" t="s">
        <v>145</v>
      </c>
      <c r="D565" s="187" t="s">
        <v>546</v>
      </c>
      <c r="E565" s="234" t="s">
        <v>545</v>
      </c>
      <c r="F565" s="185">
        <v>43309.9</v>
      </c>
    </row>
    <row r="566" spans="1:6" ht="18.75">
      <c r="A566" s="182">
        <f t="shared" si="9"/>
        <v>557</v>
      </c>
      <c r="B566" s="187" t="s">
        <v>376</v>
      </c>
      <c r="C566" s="184" t="s">
        <v>145</v>
      </c>
      <c r="D566" s="187" t="s">
        <v>556</v>
      </c>
      <c r="E566" s="234" t="s">
        <v>555</v>
      </c>
      <c r="F566" s="185">
        <v>3452.9</v>
      </c>
    </row>
    <row r="567" spans="1:6" ht="18.75">
      <c r="A567" s="182">
        <f t="shared" si="9"/>
        <v>558</v>
      </c>
      <c r="B567" s="187" t="s">
        <v>376</v>
      </c>
      <c r="C567" s="184" t="s">
        <v>581</v>
      </c>
      <c r="D567" s="184"/>
      <c r="E567" s="240" t="s">
        <v>582</v>
      </c>
      <c r="F567" s="185">
        <f>F568</f>
        <v>7153.7</v>
      </c>
    </row>
    <row r="568" spans="1:6" ht="18.75">
      <c r="A568" s="182">
        <f t="shared" si="9"/>
        <v>559</v>
      </c>
      <c r="B568" s="187" t="s">
        <v>376</v>
      </c>
      <c r="C568" s="184" t="s">
        <v>148</v>
      </c>
      <c r="D568" s="184"/>
      <c r="E568" s="240" t="s">
        <v>436</v>
      </c>
      <c r="F568" s="185">
        <f>F569</f>
        <v>7153.7</v>
      </c>
    </row>
    <row r="569" spans="1:6" ht="33">
      <c r="A569" s="182">
        <f t="shared" si="9"/>
        <v>560</v>
      </c>
      <c r="B569" s="187" t="s">
        <v>376</v>
      </c>
      <c r="C569" s="184" t="s">
        <v>148</v>
      </c>
      <c r="D569" s="187" t="s">
        <v>521</v>
      </c>
      <c r="E569" s="234" t="s">
        <v>522</v>
      </c>
      <c r="F569" s="185">
        <f>F570</f>
        <v>7153.7</v>
      </c>
    </row>
    <row r="570" spans="1:6" ht="18.75">
      <c r="A570" s="182">
        <f t="shared" si="9"/>
        <v>561</v>
      </c>
      <c r="B570" s="187" t="s">
        <v>376</v>
      </c>
      <c r="C570" s="184" t="s">
        <v>148</v>
      </c>
      <c r="D570" s="187" t="s">
        <v>544</v>
      </c>
      <c r="E570" s="234" t="s">
        <v>543</v>
      </c>
      <c r="F570" s="185">
        <f>F571</f>
        <v>7153.7</v>
      </c>
    </row>
    <row r="571" spans="1:6" ht="33">
      <c r="A571" s="182">
        <f t="shared" si="9"/>
        <v>562</v>
      </c>
      <c r="B571" s="187" t="s">
        <v>376</v>
      </c>
      <c r="C571" s="184" t="s">
        <v>148</v>
      </c>
      <c r="D571" s="187" t="s">
        <v>546</v>
      </c>
      <c r="E571" s="234" t="s">
        <v>545</v>
      </c>
      <c r="F571" s="185">
        <v>7153.7</v>
      </c>
    </row>
    <row r="572" spans="1:6" ht="18.75">
      <c r="A572" s="182">
        <f t="shared" si="9"/>
        <v>563</v>
      </c>
      <c r="B572" s="187" t="s">
        <v>376</v>
      </c>
      <c r="C572" s="184" t="s">
        <v>583</v>
      </c>
      <c r="D572" s="184"/>
      <c r="E572" s="240" t="s">
        <v>350</v>
      </c>
      <c r="F572" s="185">
        <f>F573</f>
        <v>28437</v>
      </c>
    </row>
    <row r="573" spans="1:6" ht="18.75">
      <c r="A573" s="182">
        <f t="shared" si="9"/>
        <v>564</v>
      </c>
      <c r="B573" s="187" t="s">
        <v>376</v>
      </c>
      <c r="C573" s="184" t="s">
        <v>150</v>
      </c>
      <c r="D573" s="184"/>
      <c r="E573" s="240" t="s">
        <v>436</v>
      </c>
      <c r="F573" s="185">
        <f>F574</f>
        <v>28437</v>
      </c>
    </row>
    <row r="574" spans="1:6" ht="33">
      <c r="A574" s="182">
        <f t="shared" si="9"/>
        <v>565</v>
      </c>
      <c r="B574" s="187" t="s">
        <v>376</v>
      </c>
      <c r="C574" s="184" t="s">
        <v>150</v>
      </c>
      <c r="D574" s="187" t="s">
        <v>521</v>
      </c>
      <c r="E574" s="234" t="s">
        <v>522</v>
      </c>
      <c r="F574" s="185">
        <f>F575</f>
        <v>28437</v>
      </c>
    </row>
    <row r="575" spans="1:6" ht="18.75">
      <c r="A575" s="182">
        <f t="shared" si="9"/>
        <v>566</v>
      </c>
      <c r="B575" s="187" t="s">
        <v>376</v>
      </c>
      <c r="C575" s="184" t="s">
        <v>150</v>
      </c>
      <c r="D575" s="187" t="s">
        <v>544</v>
      </c>
      <c r="E575" s="234" t="s">
        <v>543</v>
      </c>
      <c r="F575" s="185">
        <f>F576</f>
        <v>28437</v>
      </c>
    </row>
    <row r="576" spans="1:6" ht="33">
      <c r="A576" s="182">
        <f t="shared" si="9"/>
        <v>567</v>
      </c>
      <c r="B576" s="187" t="s">
        <v>376</v>
      </c>
      <c r="C576" s="184" t="s">
        <v>150</v>
      </c>
      <c r="D576" s="187" t="s">
        <v>546</v>
      </c>
      <c r="E576" s="234" t="s">
        <v>545</v>
      </c>
      <c r="F576" s="185">
        <v>28437</v>
      </c>
    </row>
    <row r="577" spans="1:6" ht="18.75">
      <c r="A577" s="182">
        <f t="shared" si="9"/>
        <v>568</v>
      </c>
      <c r="B577" s="187" t="s">
        <v>376</v>
      </c>
      <c r="C577" s="183" t="s">
        <v>669</v>
      </c>
      <c r="D577" s="187"/>
      <c r="E577" s="243" t="s">
        <v>670</v>
      </c>
      <c r="F577" s="185">
        <f>F578</f>
        <v>125.1</v>
      </c>
    </row>
    <row r="578" spans="1:6" ht="66">
      <c r="A578" s="182">
        <f t="shared" si="9"/>
        <v>569</v>
      </c>
      <c r="B578" s="187" t="s">
        <v>376</v>
      </c>
      <c r="C578" s="187" t="s">
        <v>584</v>
      </c>
      <c r="D578" s="187"/>
      <c r="E578" s="243" t="s">
        <v>671</v>
      </c>
      <c r="F578" s="185">
        <f>F579</f>
        <v>125.1</v>
      </c>
    </row>
    <row r="579" spans="1:6" ht="33">
      <c r="A579" s="182">
        <f t="shared" si="9"/>
        <v>570</v>
      </c>
      <c r="B579" s="187" t="s">
        <v>376</v>
      </c>
      <c r="C579" s="187" t="s">
        <v>584</v>
      </c>
      <c r="D579" s="187" t="s">
        <v>521</v>
      </c>
      <c r="E579" s="234" t="s">
        <v>522</v>
      </c>
      <c r="F579" s="185">
        <f>F580</f>
        <v>125.1</v>
      </c>
    </row>
    <row r="580" spans="1:6" ht="18.75">
      <c r="A580" s="182">
        <f t="shared" si="9"/>
        <v>571</v>
      </c>
      <c r="B580" s="187" t="s">
        <v>376</v>
      </c>
      <c r="C580" s="187" t="s">
        <v>584</v>
      </c>
      <c r="D580" s="187" t="s">
        <v>544</v>
      </c>
      <c r="E580" s="234" t="s">
        <v>543</v>
      </c>
      <c r="F580" s="185">
        <f>F581</f>
        <v>125.1</v>
      </c>
    </row>
    <row r="581" spans="1:6" ht="18.75">
      <c r="A581" s="182">
        <f t="shared" si="9"/>
        <v>572</v>
      </c>
      <c r="B581" s="187" t="s">
        <v>376</v>
      </c>
      <c r="C581" s="187" t="s">
        <v>584</v>
      </c>
      <c r="D581" s="187" t="s">
        <v>556</v>
      </c>
      <c r="E581" s="234" t="s">
        <v>555</v>
      </c>
      <c r="F581" s="185">
        <v>125.1</v>
      </c>
    </row>
    <row r="582" spans="1:6" ht="18.75">
      <c r="A582" s="182">
        <f t="shared" si="9"/>
        <v>573</v>
      </c>
      <c r="B582" s="187" t="s">
        <v>377</v>
      </c>
      <c r="C582" s="187"/>
      <c r="D582" s="187"/>
      <c r="E582" s="251" t="s">
        <v>620</v>
      </c>
      <c r="F582" s="185">
        <f>F583+F596+F604</f>
        <v>37061.8</v>
      </c>
    </row>
    <row r="583" spans="1:6" ht="18.75">
      <c r="A583" s="182">
        <f t="shared" si="9"/>
        <v>574</v>
      </c>
      <c r="B583" s="187" t="s">
        <v>377</v>
      </c>
      <c r="C583" s="183" t="s">
        <v>422</v>
      </c>
      <c r="D583" s="183"/>
      <c r="E583" s="234" t="s">
        <v>423</v>
      </c>
      <c r="F583" s="185">
        <f>F584</f>
        <v>2992.9</v>
      </c>
    </row>
    <row r="584" spans="1:6" ht="18.75">
      <c r="A584" s="182">
        <f t="shared" si="9"/>
        <v>575</v>
      </c>
      <c r="B584" s="187" t="s">
        <v>377</v>
      </c>
      <c r="C584" s="183" t="s">
        <v>15</v>
      </c>
      <c r="D584" s="183"/>
      <c r="E584" s="234" t="s">
        <v>424</v>
      </c>
      <c r="F584" s="185">
        <f>F585+F589+F593</f>
        <v>2992.9</v>
      </c>
    </row>
    <row r="585" spans="1:6" ht="33">
      <c r="A585" s="182">
        <f t="shared" si="9"/>
        <v>576</v>
      </c>
      <c r="B585" s="187" t="s">
        <v>377</v>
      </c>
      <c r="C585" s="187" t="s">
        <v>15</v>
      </c>
      <c r="D585" s="187" t="s">
        <v>480</v>
      </c>
      <c r="E585" s="234" t="s">
        <v>479</v>
      </c>
      <c r="F585" s="185">
        <f>F586</f>
        <v>2838.5</v>
      </c>
    </row>
    <row r="586" spans="1:6" ht="18.75">
      <c r="A586" s="182">
        <f t="shared" si="9"/>
        <v>577</v>
      </c>
      <c r="B586" s="187" t="s">
        <v>377</v>
      </c>
      <c r="C586" s="187" t="s">
        <v>15</v>
      </c>
      <c r="D586" s="187" t="s">
        <v>482</v>
      </c>
      <c r="E586" s="234" t="s">
        <v>481</v>
      </c>
      <c r="F586" s="185">
        <f>F587+F588</f>
        <v>2838.5</v>
      </c>
    </row>
    <row r="587" spans="1:6" ht="18.75">
      <c r="A587" s="182">
        <f t="shared" si="9"/>
        <v>578</v>
      </c>
      <c r="B587" s="187" t="s">
        <v>377</v>
      </c>
      <c r="C587" s="187" t="s">
        <v>15</v>
      </c>
      <c r="D587" s="187" t="s">
        <v>484</v>
      </c>
      <c r="E587" s="234" t="s">
        <v>483</v>
      </c>
      <c r="F587" s="185">
        <v>2836.5</v>
      </c>
    </row>
    <row r="588" spans="1:6" ht="18.75">
      <c r="A588" s="182">
        <f aca="true" t="shared" si="10" ref="A588:A651">A587+1</f>
        <v>579</v>
      </c>
      <c r="B588" s="187" t="s">
        <v>377</v>
      </c>
      <c r="C588" s="187" t="s">
        <v>15</v>
      </c>
      <c r="D588" s="187" t="s">
        <v>486</v>
      </c>
      <c r="E588" s="234" t="s">
        <v>485</v>
      </c>
      <c r="F588" s="185">
        <v>2</v>
      </c>
    </row>
    <row r="589" spans="1:6" ht="18.75">
      <c r="A589" s="182">
        <f t="shared" si="10"/>
        <v>580</v>
      </c>
      <c r="B589" s="187" t="s">
        <v>377</v>
      </c>
      <c r="C589" s="187" t="s">
        <v>15</v>
      </c>
      <c r="D589" s="187" t="s">
        <v>488</v>
      </c>
      <c r="E589" s="234" t="s">
        <v>487</v>
      </c>
      <c r="F589" s="185">
        <f>F590</f>
        <v>153.4</v>
      </c>
    </row>
    <row r="590" spans="1:6" ht="18.75">
      <c r="A590" s="182">
        <f t="shared" si="10"/>
        <v>581</v>
      </c>
      <c r="B590" s="187" t="s">
        <v>377</v>
      </c>
      <c r="C590" s="187" t="s">
        <v>15</v>
      </c>
      <c r="D590" s="187" t="s">
        <v>490</v>
      </c>
      <c r="E590" s="234" t="s">
        <v>489</v>
      </c>
      <c r="F590" s="185">
        <f>F591+F592</f>
        <v>153.4</v>
      </c>
    </row>
    <row r="591" spans="1:6" ht="18.75">
      <c r="A591" s="182">
        <f t="shared" si="10"/>
        <v>582</v>
      </c>
      <c r="B591" s="187" t="s">
        <v>377</v>
      </c>
      <c r="C591" s="187" t="s">
        <v>15</v>
      </c>
      <c r="D591" s="187" t="s">
        <v>492</v>
      </c>
      <c r="E591" s="234" t="s">
        <v>491</v>
      </c>
      <c r="F591" s="185">
        <v>42.7</v>
      </c>
    </row>
    <row r="592" spans="1:6" ht="18.75">
      <c r="A592" s="182">
        <f t="shared" si="10"/>
        <v>583</v>
      </c>
      <c r="B592" s="187" t="s">
        <v>377</v>
      </c>
      <c r="C592" s="187" t="s">
        <v>15</v>
      </c>
      <c r="D592" s="187" t="s">
        <v>493</v>
      </c>
      <c r="E592" s="234" t="s">
        <v>500</v>
      </c>
      <c r="F592" s="185">
        <v>110.7</v>
      </c>
    </row>
    <row r="593" spans="1:6" ht="18.75">
      <c r="A593" s="182">
        <f t="shared" si="10"/>
        <v>584</v>
      </c>
      <c r="B593" s="187" t="s">
        <v>377</v>
      </c>
      <c r="C593" s="187" t="s">
        <v>15</v>
      </c>
      <c r="D593" s="187" t="s">
        <v>495</v>
      </c>
      <c r="E593" s="234" t="s">
        <v>494</v>
      </c>
      <c r="F593" s="185">
        <f>F594</f>
        <v>1</v>
      </c>
    </row>
    <row r="594" spans="1:6" ht="18.75">
      <c r="A594" s="182">
        <f t="shared" si="10"/>
        <v>585</v>
      </c>
      <c r="B594" s="187" t="s">
        <v>377</v>
      </c>
      <c r="C594" s="187" t="s">
        <v>15</v>
      </c>
      <c r="D594" s="187" t="s">
        <v>496</v>
      </c>
      <c r="E594" s="234" t="s">
        <v>497</v>
      </c>
      <c r="F594" s="185">
        <f>F595</f>
        <v>1</v>
      </c>
    </row>
    <row r="595" spans="1:6" ht="18.75">
      <c r="A595" s="182">
        <f t="shared" si="10"/>
        <v>586</v>
      </c>
      <c r="B595" s="187" t="s">
        <v>377</v>
      </c>
      <c r="C595" s="187" t="s">
        <v>15</v>
      </c>
      <c r="D595" s="187" t="s">
        <v>498</v>
      </c>
      <c r="E595" s="234" t="s">
        <v>499</v>
      </c>
      <c r="F595" s="185">
        <v>1</v>
      </c>
    </row>
    <row r="596" spans="1:6" ht="18.75">
      <c r="A596" s="182">
        <f t="shared" si="10"/>
        <v>587</v>
      </c>
      <c r="B596" s="187" t="s">
        <v>377</v>
      </c>
      <c r="C596" s="201" t="s">
        <v>450</v>
      </c>
      <c r="D596" s="184"/>
      <c r="E596" s="238" t="s">
        <v>451</v>
      </c>
      <c r="F596" s="185">
        <f>F597+F600</f>
        <v>4083.2</v>
      </c>
    </row>
    <row r="597" spans="1:6" ht="18.75">
      <c r="A597" s="182">
        <f t="shared" si="10"/>
        <v>588</v>
      </c>
      <c r="B597" s="187" t="s">
        <v>377</v>
      </c>
      <c r="C597" s="201" t="s">
        <v>296</v>
      </c>
      <c r="D597" s="184"/>
      <c r="E597" s="238" t="s">
        <v>576</v>
      </c>
      <c r="F597" s="185">
        <f>F598</f>
        <v>97.2</v>
      </c>
    </row>
    <row r="598" spans="1:6" ht="18.75">
      <c r="A598" s="182">
        <f t="shared" si="10"/>
        <v>589</v>
      </c>
      <c r="B598" s="187" t="s">
        <v>377</v>
      </c>
      <c r="C598" s="201" t="s">
        <v>296</v>
      </c>
      <c r="D598" s="187" t="s">
        <v>503</v>
      </c>
      <c r="E598" s="237" t="s">
        <v>504</v>
      </c>
      <c r="F598" s="185">
        <f>F599</f>
        <v>97.2</v>
      </c>
    </row>
    <row r="599" spans="1:6" ht="18.75">
      <c r="A599" s="182">
        <f t="shared" si="10"/>
        <v>590</v>
      </c>
      <c r="B599" s="187" t="s">
        <v>377</v>
      </c>
      <c r="C599" s="201" t="s">
        <v>296</v>
      </c>
      <c r="D599" s="187" t="s">
        <v>577</v>
      </c>
      <c r="E599" s="237" t="s">
        <v>578</v>
      </c>
      <c r="F599" s="185">
        <v>97.2</v>
      </c>
    </row>
    <row r="600" spans="1:6" ht="33">
      <c r="A600" s="182">
        <f t="shared" si="10"/>
        <v>591</v>
      </c>
      <c r="B600" s="187" t="s">
        <v>377</v>
      </c>
      <c r="C600" s="201" t="s">
        <v>585</v>
      </c>
      <c r="D600" s="187"/>
      <c r="E600" s="237" t="s">
        <v>586</v>
      </c>
      <c r="F600" s="185">
        <f>F601</f>
        <v>3986</v>
      </c>
    </row>
    <row r="601" spans="1:6" ht="33">
      <c r="A601" s="182">
        <f t="shared" si="10"/>
        <v>592</v>
      </c>
      <c r="B601" s="187" t="s">
        <v>377</v>
      </c>
      <c r="C601" s="201" t="s">
        <v>585</v>
      </c>
      <c r="D601" s="187" t="s">
        <v>521</v>
      </c>
      <c r="E601" s="234" t="s">
        <v>522</v>
      </c>
      <c r="F601" s="185">
        <f>F602</f>
        <v>3986</v>
      </c>
    </row>
    <row r="602" spans="1:6" ht="18.75">
      <c r="A602" s="182">
        <f t="shared" si="10"/>
        <v>593</v>
      </c>
      <c r="B602" s="187" t="s">
        <v>377</v>
      </c>
      <c r="C602" s="201" t="s">
        <v>585</v>
      </c>
      <c r="D602" s="187" t="s">
        <v>544</v>
      </c>
      <c r="E602" s="234" t="s">
        <v>543</v>
      </c>
      <c r="F602" s="185">
        <f>F603</f>
        <v>3986</v>
      </c>
    </row>
    <row r="603" spans="1:6" ht="18.75">
      <c r="A603" s="182">
        <f t="shared" si="10"/>
        <v>594</v>
      </c>
      <c r="B603" s="187" t="s">
        <v>377</v>
      </c>
      <c r="C603" s="201" t="s">
        <v>585</v>
      </c>
      <c r="D603" s="187" t="s">
        <v>556</v>
      </c>
      <c r="E603" s="234" t="s">
        <v>555</v>
      </c>
      <c r="F603" s="185">
        <v>3986</v>
      </c>
    </row>
    <row r="604" spans="1:6" ht="18.75">
      <c r="A604" s="182">
        <f t="shared" si="10"/>
        <v>595</v>
      </c>
      <c r="B604" s="187" t="s">
        <v>377</v>
      </c>
      <c r="C604" s="183" t="s">
        <v>529</v>
      </c>
      <c r="D604" s="187"/>
      <c r="E604" s="234" t="s">
        <v>531</v>
      </c>
      <c r="F604" s="185">
        <f>F605</f>
        <v>29985.7</v>
      </c>
    </row>
    <row r="605" spans="1:6" ht="18.75">
      <c r="A605" s="182">
        <f t="shared" si="10"/>
        <v>596</v>
      </c>
      <c r="B605" s="187" t="s">
        <v>377</v>
      </c>
      <c r="C605" s="183" t="s">
        <v>530</v>
      </c>
      <c r="D605" s="187"/>
      <c r="E605" s="234" t="s">
        <v>419</v>
      </c>
      <c r="F605" s="185">
        <f>F606</f>
        <v>29985.7</v>
      </c>
    </row>
    <row r="606" spans="1:6" ht="33">
      <c r="A606" s="182">
        <f t="shared" si="10"/>
        <v>597</v>
      </c>
      <c r="B606" s="187" t="s">
        <v>377</v>
      </c>
      <c r="C606" s="183" t="s">
        <v>530</v>
      </c>
      <c r="D606" s="187" t="s">
        <v>521</v>
      </c>
      <c r="E606" s="234" t="s">
        <v>522</v>
      </c>
      <c r="F606" s="185">
        <f>F607</f>
        <v>29985.7</v>
      </c>
    </row>
    <row r="607" spans="1:6" ht="18.75">
      <c r="A607" s="182">
        <f t="shared" si="10"/>
        <v>598</v>
      </c>
      <c r="B607" s="187" t="s">
        <v>377</v>
      </c>
      <c r="C607" s="183" t="s">
        <v>530</v>
      </c>
      <c r="D607" s="187" t="s">
        <v>544</v>
      </c>
      <c r="E607" s="234" t="s">
        <v>543</v>
      </c>
      <c r="F607" s="185">
        <f>F608</f>
        <v>29985.7</v>
      </c>
    </row>
    <row r="608" spans="1:6" ht="18.75">
      <c r="A608" s="182">
        <f t="shared" si="10"/>
        <v>599</v>
      </c>
      <c r="B608" s="187" t="s">
        <v>377</v>
      </c>
      <c r="C608" s="183" t="s">
        <v>530</v>
      </c>
      <c r="D608" s="187" t="s">
        <v>556</v>
      </c>
      <c r="E608" s="234" t="s">
        <v>555</v>
      </c>
      <c r="F608" s="185">
        <v>29985.7</v>
      </c>
    </row>
    <row r="609" spans="1:6" ht="18.75">
      <c r="A609" s="182">
        <f t="shared" si="10"/>
        <v>600</v>
      </c>
      <c r="B609" s="222">
        <v>1000</v>
      </c>
      <c r="C609" s="222"/>
      <c r="D609" s="222"/>
      <c r="E609" s="246" t="s">
        <v>401</v>
      </c>
      <c r="F609" s="219">
        <f>F610+F616+F647</f>
        <v>188037.2</v>
      </c>
    </row>
    <row r="610" spans="1:6" ht="18.75">
      <c r="A610" s="182">
        <f t="shared" si="10"/>
        <v>601</v>
      </c>
      <c r="B610" s="183">
        <v>1001</v>
      </c>
      <c r="C610" s="184"/>
      <c r="D610" s="201"/>
      <c r="E610" s="238" t="s">
        <v>400</v>
      </c>
      <c r="F610" s="185">
        <f>F611</f>
        <v>14599.7</v>
      </c>
    </row>
    <row r="611" spans="1:6" ht="18.75">
      <c r="A611" s="182">
        <f t="shared" si="10"/>
        <v>602</v>
      </c>
      <c r="B611" s="183">
        <v>1001</v>
      </c>
      <c r="C611" s="184" t="s">
        <v>587</v>
      </c>
      <c r="D611" s="201"/>
      <c r="E611" s="238" t="s">
        <v>588</v>
      </c>
      <c r="F611" s="185">
        <f>F612</f>
        <v>14599.7</v>
      </c>
    </row>
    <row r="612" spans="1:6" ht="18.75">
      <c r="A612" s="182">
        <f t="shared" si="10"/>
        <v>603</v>
      </c>
      <c r="B612" s="183">
        <v>1001</v>
      </c>
      <c r="C612" s="184" t="s">
        <v>65</v>
      </c>
      <c r="D612" s="184"/>
      <c r="E612" s="240" t="s">
        <v>589</v>
      </c>
      <c r="F612" s="185">
        <f>F613</f>
        <v>14599.7</v>
      </c>
    </row>
    <row r="613" spans="1:6" ht="18.75">
      <c r="A613" s="182">
        <f t="shared" si="10"/>
        <v>604</v>
      </c>
      <c r="B613" s="183">
        <v>1001</v>
      </c>
      <c r="C613" s="184" t="s">
        <v>65</v>
      </c>
      <c r="D613" s="187" t="s">
        <v>503</v>
      </c>
      <c r="E613" s="237" t="s">
        <v>504</v>
      </c>
      <c r="F613" s="185">
        <f>F614</f>
        <v>14599.7</v>
      </c>
    </row>
    <row r="614" spans="1:6" ht="18.75">
      <c r="A614" s="182">
        <f t="shared" si="10"/>
        <v>605</v>
      </c>
      <c r="B614" s="183">
        <v>1001</v>
      </c>
      <c r="C614" s="184" t="s">
        <v>65</v>
      </c>
      <c r="D614" s="187" t="s">
        <v>590</v>
      </c>
      <c r="E614" s="237" t="s">
        <v>593</v>
      </c>
      <c r="F614" s="185">
        <f>F615</f>
        <v>14599.7</v>
      </c>
    </row>
    <row r="615" spans="1:6" ht="33">
      <c r="A615" s="182">
        <f t="shared" si="10"/>
        <v>606</v>
      </c>
      <c r="B615" s="183">
        <v>1001</v>
      </c>
      <c r="C615" s="184" t="s">
        <v>65</v>
      </c>
      <c r="D615" s="187" t="s">
        <v>591</v>
      </c>
      <c r="E615" s="237" t="s">
        <v>592</v>
      </c>
      <c r="F615" s="185">
        <v>14599.7</v>
      </c>
    </row>
    <row r="616" spans="1:6" ht="18.75">
      <c r="A616" s="182">
        <f t="shared" si="10"/>
        <v>607</v>
      </c>
      <c r="B616" s="187" t="s">
        <v>378</v>
      </c>
      <c r="C616" s="187"/>
      <c r="D616" s="187"/>
      <c r="E616" s="237" t="s">
        <v>402</v>
      </c>
      <c r="F616" s="185">
        <f>F617+F639+F621+F625+F629+F643</f>
        <v>134240.8</v>
      </c>
    </row>
    <row r="617" spans="1:6" ht="18.75">
      <c r="A617" s="182">
        <f t="shared" si="10"/>
        <v>608</v>
      </c>
      <c r="B617" s="183">
        <v>1003</v>
      </c>
      <c r="C617" s="184" t="s">
        <v>100</v>
      </c>
      <c r="D617" s="184"/>
      <c r="E617" s="240" t="s">
        <v>596</v>
      </c>
      <c r="F617" s="185">
        <f>F618</f>
        <v>39220</v>
      </c>
    </row>
    <row r="618" spans="1:6" ht="18.75">
      <c r="A618" s="182">
        <f t="shared" si="10"/>
        <v>609</v>
      </c>
      <c r="B618" s="183">
        <v>1003</v>
      </c>
      <c r="C618" s="184" t="s">
        <v>100</v>
      </c>
      <c r="D618" s="187" t="s">
        <v>503</v>
      </c>
      <c r="E618" s="237" t="s">
        <v>504</v>
      </c>
      <c r="F618" s="185">
        <f>F619</f>
        <v>39220</v>
      </c>
    </row>
    <row r="619" spans="1:6" ht="18.75">
      <c r="A619" s="182">
        <f t="shared" si="10"/>
        <v>610</v>
      </c>
      <c r="B619" s="183">
        <v>1003</v>
      </c>
      <c r="C619" s="184" t="s">
        <v>100</v>
      </c>
      <c r="D619" s="184">
        <v>310</v>
      </c>
      <c r="E619" s="240" t="s">
        <v>598</v>
      </c>
      <c r="F619" s="185">
        <f>F620</f>
        <v>39220</v>
      </c>
    </row>
    <row r="620" spans="1:6" ht="18.75">
      <c r="A620" s="182">
        <f t="shared" si="10"/>
        <v>611</v>
      </c>
      <c r="B620" s="183">
        <v>1003</v>
      </c>
      <c r="C620" s="184" t="s">
        <v>100</v>
      </c>
      <c r="D620" s="184">
        <v>314</v>
      </c>
      <c r="E620" s="240" t="s">
        <v>599</v>
      </c>
      <c r="F620" s="185">
        <v>39220</v>
      </c>
    </row>
    <row r="621" spans="1:6" ht="33">
      <c r="A621" s="182">
        <f t="shared" si="10"/>
        <v>612</v>
      </c>
      <c r="B621" s="183">
        <v>1003</v>
      </c>
      <c r="C621" s="184" t="s">
        <v>628</v>
      </c>
      <c r="D621" s="184"/>
      <c r="E621" s="240" t="s">
        <v>629</v>
      </c>
      <c r="F621" s="185">
        <f>F622</f>
        <v>17059</v>
      </c>
    </row>
    <row r="622" spans="1:6" ht="18.75">
      <c r="A622" s="182">
        <f t="shared" si="10"/>
        <v>613</v>
      </c>
      <c r="B622" s="183">
        <v>1003</v>
      </c>
      <c r="C622" s="184" t="s">
        <v>628</v>
      </c>
      <c r="D622" s="187" t="s">
        <v>503</v>
      </c>
      <c r="E622" s="237" t="s">
        <v>504</v>
      </c>
      <c r="F622" s="185">
        <f>F623</f>
        <v>17059</v>
      </c>
    </row>
    <row r="623" spans="1:6" ht="18.75">
      <c r="A623" s="182">
        <f t="shared" si="10"/>
        <v>614</v>
      </c>
      <c r="B623" s="183">
        <v>1003</v>
      </c>
      <c r="C623" s="184" t="s">
        <v>628</v>
      </c>
      <c r="D623" s="184">
        <v>310</v>
      </c>
      <c r="E623" s="240" t="s">
        <v>598</v>
      </c>
      <c r="F623" s="185">
        <f>F624</f>
        <v>17059</v>
      </c>
    </row>
    <row r="624" spans="1:6" ht="18.75">
      <c r="A624" s="182">
        <f t="shared" si="10"/>
        <v>615</v>
      </c>
      <c r="B624" s="183">
        <v>1003</v>
      </c>
      <c r="C624" s="184" t="s">
        <v>628</v>
      </c>
      <c r="D624" s="184">
        <v>314</v>
      </c>
      <c r="E624" s="240" t="s">
        <v>599</v>
      </c>
      <c r="F624" s="185">
        <v>17059</v>
      </c>
    </row>
    <row r="625" spans="1:6" ht="33">
      <c r="A625" s="182">
        <f t="shared" si="10"/>
        <v>616</v>
      </c>
      <c r="B625" s="183">
        <v>1003</v>
      </c>
      <c r="C625" s="184" t="s">
        <v>630</v>
      </c>
      <c r="D625" s="184"/>
      <c r="E625" s="240" t="s">
        <v>597</v>
      </c>
      <c r="F625" s="185">
        <f>F626</f>
        <v>73454</v>
      </c>
    </row>
    <row r="626" spans="1:6" ht="18.75">
      <c r="A626" s="182">
        <f t="shared" si="10"/>
        <v>617</v>
      </c>
      <c r="B626" s="183">
        <v>1003</v>
      </c>
      <c r="C626" s="184" t="s">
        <v>630</v>
      </c>
      <c r="D626" s="187" t="s">
        <v>503</v>
      </c>
      <c r="E626" s="237" t="s">
        <v>504</v>
      </c>
      <c r="F626" s="185">
        <f>F627</f>
        <v>73454</v>
      </c>
    </row>
    <row r="627" spans="1:6" ht="18.75">
      <c r="A627" s="182">
        <f t="shared" si="10"/>
        <v>618</v>
      </c>
      <c r="B627" s="183">
        <v>1003</v>
      </c>
      <c r="C627" s="184" t="s">
        <v>630</v>
      </c>
      <c r="D627" s="184">
        <v>310</v>
      </c>
      <c r="E627" s="240" t="s">
        <v>598</v>
      </c>
      <c r="F627" s="185">
        <f>F628</f>
        <v>73454</v>
      </c>
    </row>
    <row r="628" spans="1:6" ht="18.75">
      <c r="A628" s="182">
        <f t="shared" si="10"/>
        <v>619</v>
      </c>
      <c r="B628" s="183">
        <v>1003</v>
      </c>
      <c r="C628" s="184" t="s">
        <v>630</v>
      </c>
      <c r="D628" s="184">
        <v>314</v>
      </c>
      <c r="E628" s="240" t="s">
        <v>599</v>
      </c>
      <c r="F628" s="185">
        <v>73454</v>
      </c>
    </row>
    <row r="629" spans="1:6" ht="18.75">
      <c r="A629" s="182">
        <f t="shared" si="10"/>
        <v>620</v>
      </c>
      <c r="B629" s="183">
        <v>1003</v>
      </c>
      <c r="C629" s="197" t="s">
        <v>450</v>
      </c>
      <c r="D629" s="184"/>
      <c r="E629" s="238" t="s">
        <v>451</v>
      </c>
      <c r="F629" s="195">
        <f>F630+F634</f>
        <v>2027.8</v>
      </c>
    </row>
    <row r="630" spans="1:6" ht="33">
      <c r="A630" s="182">
        <f t="shared" si="10"/>
        <v>621</v>
      </c>
      <c r="B630" s="183">
        <v>1003</v>
      </c>
      <c r="C630" s="201" t="s">
        <v>301</v>
      </c>
      <c r="D630" s="184"/>
      <c r="E630" s="238" t="s">
        <v>594</v>
      </c>
      <c r="F630" s="195">
        <f>F631</f>
        <v>1530</v>
      </c>
    </row>
    <row r="631" spans="1:6" ht="18.75">
      <c r="A631" s="182">
        <f t="shared" si="10"/>
        <v>622</v>
      </c>
      <c r="B631" s="183">
        <v>1003</v>
      </c>
      <c r="C631" s="201" t="s">
        <v>301</v>
      </c>
      <c r="D631" s="187" t="s">
        <v>503</v>
      </c>
      <c r="E631" s="237" t="s">
        <v>504</v>
      </c>
      <c r="F631" s="195">
        <f>F632</f>
        <v>1530</v>
      </c>
    </row>
    <row r="632" spans="1:6" ht="18.75">
      <c r="A632" s="182">
        <f t="shared" si="10"/>
        <v>623</v>
      </c>
      <c r="B632" s="183">
        <v>1003</v>
      </c>
      <c r="C632" s="201" t="s">
        <v>301</v>
      </c>
      <c r="D632" s="187" t="s">
        <v>590</v>
      </c>
      <c r="E632" s="237" t="s">
        <v>593</v>
      </c>
      <c r="F632" s="195">
        <f>F633</f>
        <v>1530</v>
      </c>
    </row>
    <row r="633" spans="1:6" ht="33">
      <c r="A633" s="182">
        <f t="shared" si="10"/>
        <v>624</v>
      </c>
      <c r="B633" s="183">
        <v>1003</v>
      </c>
      <c r="C633" s="201" t="s">
        <v>301</v>
      </c>
      <c r="D633" s="187" t="s">
        <v>591</v>
      </c>
      <c r="E633" s="237" t="s">
        <v>592</v>
      </c>
      <c r="F633" s="195">
        <v>1530</v>
      </c>
    </row>
    <row r="634" spans="1:6" ht="49.5">
      <c r="A634" s="182">
        <f t="shared" si="10"/>
        <v>625</v>
      </c>
      <c r="B634" s="183">
        <v>1003</v>
      </c>
      <c r="C634" s="206" t="s">
        <v>415</v>
      </c>
      <c r="D634" s="202"/>
      <c r="E634" s="252" t="s">
        <v>595</v>
      </c>
      <c r="F634" s="208">
        <f>F635</f>
        <v>497.8</v>
      </c>
    </row>
    <row r="635" spans="1:6" ht="18.75">
      <c r="A635" s="182">
        <f t="shared" si="10"/>
        <v>626</v>
      </c>
      <c r="B635" s="183">
        <v>1003</v>
      </c>
      <c r="C635" s="206" t="s">
        <v>415</v>
      </c>
      <c r="D635" s="187" t="s">
        <v>503</v>
      </c>
      <c r="E635" s="237" t="s">
        <v>504</v>
      </c>
      <c r="F635" s="208">
        <f>F636</f>
        <v>497.8</v>
      </c>
    </row>
    <row r="636" spans="1:6" ht="18.75">
      <c r="A636" s="182">
        <f t="shared" si="10"/>
        <v>627</v>
      </c>
      <c r="B636" s="183">
        <v>1003</v>
      </c>
      <c r="C636" s="206" t="s">
        <v>415</v>
      </c>
      <c r="D636" s="187" t="s">
        <v>590</v>
      </c>
      <c r="E636" s="237" t="s">
        <v>593</v>
      </c>
      <c r="F636" s="185">
        <f>F637</f>
        <v>497.8</v>
      </c>
    </row>
    <row r="637" spans="1:6" ht="33">
      <c r="A637" s="182">
        <f t="shared" si="10"/>
        <v>628</v>
      </c>
      <c r="B637" s="183">
        <v>1003</v>
      </c>
      <c r="C637" s="206" t="s">
        <v>415</v>
      </c>
      <c r="D637" s="187" t="s">
        <v>591</v>
      </c>
      <c r="E637" s="237" t="s">
        <v>592</v>
      </c>
      <c r="F637" s="185">
        <v>497.8</v>
      </c>
    </row>
    <row r="638" spans="1:6" ht="33">
      <c r="A638" s="182">
        <f t="shared" si="10"/>
        <v>629</v>
      </c>
      <c r="B638" s="183" t="s">
        <v>378</v>
      </c>
      <c r="C638" s="184" t="s">
        <v>657</v>
      </c>
      <c r="D638" s="184"/>
      <c r="E638" s="243" t="s">
        <v>658</v>
      </c>
      <c r="F638" s="185">
        <f>F639+F643</f>
        <v>2480</v>
      </c>
    </row>
    <row r="639" spans="1:6" ht="18.75">
      <c r="A639" s="182">
        <f t="shared" si="10"/>
        <v>630</v>
      </c>
      <c r="B639" s="183">
        <v>1003</v>
      </c>
      <c r="C639" s="202" t="s">
        <v>656</v>
      </c>
      <c r="D639" s="203" t="s">
        <v>448</v>
      </c>
      <c r="E639" s="240" t="s">
        <v>659</v>
      </c>
      <c r="F639" s="195">
        <f>F640</f>
        <v>1510</v>
      </c>
    </row>
    <row r="640" spans="1:6" ht="18.75">
      <c r="A640" s="182">
        <f t="shared" si="10"/>
        <v>631</v>
      </c>
      <c r="B640" s="183">
        <v>1003</v>
      </c>
      <c r="C640" s="203" t="s">
        <v>656</v>
      </c>
      <c r="D640" s="187" t="s">
        <v>503</v>
      </c>
      <c r="E640" s="237" t="s">
        <v>504</v>
      </c>
      <c r="F640" s="195">
        <f>F641</f>
        <v>1510</v>
      </c>
    </row>
    <row r="641" spans="1:6" ht="18.75">
      <c r="A641" s="182">
        <f t="shared" si="10"/>
        <v>632</v>
      </c>
      <c r="B641" s="183">
        <v>1003</v>
      </c>
      <c r="C641" s="202" t="s">
        <v>656</v>
      </c>
      <c r="D641" s="187" t="s">
        <v>590</v>
      </c>
      <c r="E641" s="237" t="s">
        <v>593</v>
      </c>
      <c r="F641" s="195">
        <f>F642</f>
        <v>1510</v>
      </c>
    </row>
    <row r="642" spans="1:6" ht="33">
      <c r="A642" s="182">
        <f t="shared" si="10"/>
        <v>633</v>
      </c>
      <c r="B642" s="183">
        <v>1003</v>
      </c>
      <c r="C642" s="202" t="s">
        <v>656</v>
      </c>
      <c r="D642" s="187" t="s">
        <v>591</v>
      </c>
      <c r="E642" s="237" t="s">
        <v>592</v>
      </c>
      <c r="F642" s="195">
        <v>1510</v>
      </c>
    </row>
    <row r="643" spans="1:6" ht="33">
      <c r="A643" s="182">
        <f t="shared" si="10"/>
        <v>634</v>
      </c>
      <c r="B643" s="183">
        <v>1003</v>
      </c>
      <c r="C643" s="202" t="s">
        <v>618</v>
      </c>
      <c r="D643" s="203"/>
      <c r="E643" s="243" t="s">
        <v>676</v>
      </c>
      <c r="F643" s="195">
        <f>F644</f>
        <v>970</v>
      </c>
    </row>
    <row r="644" spans="1:6" ht="18.75">
      <c r="A644" s="182">
        <f t="shared" si="10"/>
        <v>635</v>
      </c>
      <c r="B644" s="183">
        <v>1003</v>
      </c>
      <c r="C644" s="202" t="s">
        <v>618</v>
      </c>
      <c r="D644" s="187" t="s">
        <v>503</v>
      </c>
      <c r="E644" s="237" t="s">
        <v>504</v>
      </c>
      <c r="F644" s="195">
        <f>F645</f>
        <v>970</v>
      </c>
    </row>
    <row r="645" spans="1:6" ht="18.75">
      <c r="A645" s="182">
        <f t="shared" si="10"/>
        <v>636</v>
      </c>
      <c r="B645" s="183">
        <v>1003</v>
      </c>
      <c r="C645" s="202" t="s">
        <v>618</v>
      </c>
      <c r="D645" s="187" t="s">
        <v>590</v>
      </c>
      <c r="E645" s="237" t="s">
        <v>593</v>
      </c>
      <c r="F645" s="195">
        <f>F646</f>
        <v>970</v>
      </c>
    </row>
    <row r="646" spans="1:6" ht="33">
      <c r="A646" s="182">
        <f t="shared" si="10"/>
        <v>637</v>
      </c>
      <c r="B646" s="183">
        <v>1003</v>
      </c>
      <c r="C646" s="202" t="s">
        <v>618</v>
      </c>
      <c r="D646" s="187" t="s">
        <v>591</v>
      </c>
      <c r="E646" s="237" t="s">
        <v>592</v>
      </c>
      <c r="F646" s="195">
        <v>970</v>
      </c>
    </row>
    <row r="647" spans="1:6" ht="18.75">
      <c r="A647" s="182">
        <f t="shared" si="10"/>
        <v>638</v>
      </c>
      <c r="B647" s="187" t="s">
        <v>405</v>
      </c>
      <c r="C647" s="187"/>
      <c r="D647" s="187"/>
      <c r="E647" s="237" t="s">
        <v>621</v>
      </c>
      <c r="F647" s="185">
        <f>F648+F652+F657+F661</f>
        <v>39196.700000000004</v>
      </c>
    </row>
    <row r="648" spans="1:6" ht="33">
      <c r="A648" s="182">
        <f t="shared" si="10"/>
        <v>639</v>
      </c>
      <c r="B648" s="187" t="s">
        <v>405</v>
      </c>
      <c r="C648" s="184" t="s">
        <v>628</v>
      </c>
      <c r="D648" s="184"/>
      <c r="E648" s="240" t="s">
        <v>629</v>
      </c>
      <c r="F648" s="185">
        <f>F649</f>
        <v>1250</v>
      </c>
    </row>
    <row r="649" spans="1:6" ht="33">
      <c r="A649" s="182">
        <f t="shared" si="10"/>
        <v>640</v>
      </c>
      <c r="B649" s="187" t="s">
        <v>405</v>
      </c>
      <c r="C649" s="184" t="s">
        <v>628</v>
      </c>
      <c r="D649" s="187" t="s">
        <v>521</v>
      </c>
      <c r="E649" s="234" t="s">
        <v>522</v>
      </c>
      <c r="F649" s="185">
        <f>F650</f>
        <v>1250</v>
      </c>
    </row>
    <row r="650" spans="1:6" ht="18.75">
      <c r="A650" s="182">
        <f t="shared" si="10"/>
        <v>641</v>
      </c>
      <c r="B650" s="187" t="s">
        <v>405</v>
      </c>
      <c r="C650" s="184" t="s">
        <v>628</v>
      </c>
      <c r="D650" s="187" t="s">
        <v>544</v>
      </c>
      <c r="E650" s="234" t="s">
        <v>543</v>
      </c>
      <c r="F650" s="185">
        <f>F651</f>
        <v>1250</v>
      </c>
    </row>
    <row r="651" spans="1:6" ht="33">
      <c r="A651" s="182">
        <f t="shared" si="10"/>
        <v>642</v>
      </c>
      <c r="B651" s="187" t="s">
        <v>405</v>
      </c>
      <c r="C651" s="184" t="s">
        <v>628</v>
      </c>
      <c r="D651" s="187" t="s">
        <v>546</v>
      </c>
      <c r="E651" s="234" t="s">
        <v>545</v>
      </c>
      <c r="F651" s="185">
        <v>1250</v>
      </c>
    </row>
    <row r="652" spans="1:6" ht="18.75">
      <c r="A652" s="182">
        <f aca="true" t="shared" si="11" ref="A652:A693">A651+1</f>
        <v>643</v>
      </c>
      <c r="B652" s="187" t="s">
        <v>405</v>
      </c>
      <c r="C652" s="182" t="s">
        <v>600</v>
      </c>
      <c r="D652" s="223"/>
      <c r="E652" s="253" t="s">
        <v>601</v>
      </c>
      <c r="F652" s="185">
        <f>F653</f>
        <v>171.9</v>
      </c>
    </row>
    <row r="653" spans="1:6" ht="18.75">
      <c r="A653" s="182">
        <f t="shared" si="11"/>
        <v>644</v>
      </c>
      <c r="B653" s="187" t="s">
        <v>405</v>
      </c>
      <c r="C653" s="182" t="s">
        <v>421</v>
      </c>
      <c r="D653" s="223"/>
      <c r="E653" s="253" t="s">
        <v>602</v>
      </c>
      <c r="F653" s="185">
        <f>F654</f>
        <v>171.9</v>
      </c>
    </row>
    <row r="654" spans="1:6" ht="27" customHeight="1">
      <c r="A654" s="182">
        <f t="shared" si="11"/>
        <v>645</v>
      </c>
      <c r="B654" s="187" t="s">
        <v>405</v>
      </c>
      <c r="C654" s="182" t="s">
        <v>603</v>
      </c>
      <c r="D654" s="223"/>
      <c r="E654" s="253" t="s">
        <v>604</v>
      </c>
      <c r="F654" s="185">
        <f>F655</f>
        <v>171.9</v>
      </c>
    </row>
    <row r="655" spans="1:6" ht="33">
      <c r="A655" s="182">
        <f t="shared" si="11"/>
        <v>646</v>
      </c>
      <c r="B655" s="187" t="s">
        <v>405</v>
      </c>
      <c r="C655" s="182" t="s">
        <v>603</v>
      </c>
      <c r="D655" s="183" t="s">
        <v>521</v>
      </c>
      <c r="E655" s="237" t="s">
        <v>522</v>
      </c>
      <c r="F655" s="185">
        <f>F656</f>
        <v>171.9</v>
      </c>
    </row>
    <row r="656" spans="1:6" ht="18.75">
      <c r="A656" s="182">
        <f t="shared" si="11"/>
        <v>647</v>
      </c>
      <c r="B656" s="187" t="s">
        <v>405</v>
      </c>
      <c r="C656" s="182" t="s">
        <v>603</v>
      </c>
      <c r="D656" s="183">
        <v>630</v>
      </c>
      <c r="E656" s="242" t="s">
        <v>457</v>
      </c>
      <c r="F656" s="185">
        <v>171.9</v>
      </c>
    </row>
    <row r="657" spans="1:6" ht="33">
      <c r="A657" s="182">
        <f t="shared" si="11"/>
        <v>648</v>
      </c>
      <c r="B657" s="187" t="s">
        <v>405</v>
      </c>
      <c r="C657" s="184" t="s">
        <v>630</v>
      </c>
      <c r="D657" s="184"/>
      <c r="E657" s="240" t="s">
        <v>597</v>
      </c>
      <c r="F657" s="185">
        <f>F658</f>
        <v>3331</v>
      </c>
    </row>
    <row r="658" spans="1:6" ht="33">
      <c r="A658" s="182">
        <f t="shared" si="11"/>
        <v>649</v>
      </c>
      <c r="B658" s="187" t="s">
        <v>405</v>
      </c>
      <c r="C658" s="184" t="s">
        <v>630</v>
      </c>
      <c r="D658" s="187" t="s">
        <v>521</v>
      </c>
      <c r="E658" s="234" t="s">
        <v>522</v>
      </c>
      <c r="F658" s="185">
        <f>F659</f>
        <v>3331</v>
      </c>
    </row>
    <row r="659" spans="1:6" ht="18.75">
      <c r="A659" s="182">
        <f t="shared" si="11"/>
        <v>650</v>
      </c>
      <c r="B659" s="187" t="s">
        <v>405</v>
      </c>
      <c r="C659" s="184" t="s">
        <v>630</v>
      </c>
      <c r="D659" s="187" t="s">
        <v>544</v>
      </c>
      <c r="E659" s="234" t="s">
        <v>543</v>
      </c>
      <c r="F659" s="185">
        <f>F660</f>
        <v>3331</v>
      </c>
    </row>
    <row r="660" spans="1:6" ht="33">
      <c r="A660" s="182">
        <f t="shared" si="11"/>
        <v>651</v>
      </c>
      <c r="B660" s="187" t="s">
        <v>405</v>
      </c>
      <c r="C660" s="184" t="s">
        <v>630</v>
      </c>
      <c r="D660" s="187" t="s">
        <v>546</v>
      </c>
      <c r="E660" s="234" t="s">
        <v>545</v>
      </c>
      <c r="F660" s="185">
        <v>3331</v>
      </c>
    </row>
    <row r="661" spans="1:6" ht="18.75">
      <c r="A661" s="182">
        <f t="shared" si="11"/>
        <v>652</v>
      </c>
      <c r="B661" s="187" t="s">
        <v>405</v>
      </c>
      <c r="C661" s="209" t="s">
        <v>450</v>
      </c>
      <c r="D661" s="205"/>
      <c r="E661" s="254" t="s">
        <v>451</v>
      </c>
      <c r="F661" s="185">
        <f>F662</f>
        <v>34443.8</v>
      </c>
    </row>
    <row r="662" spans="1:6" ht="33">
      <c r="A662" s="182">
        <f t="shared" si="11"/>
        <v>653</v>
      </c>
      <c r="B662" s="187" t="s">
        <v>405</v>
      </c>
      <c r="C662" s="197" t="s">
        <v>229</v>
      </c>
      <c r="D662" s="184"/>
      <c r="E662" s="238" t="s">
        <v>640</v>
      </c>
      <c r="F662" s="185">
        <f>F663</f>
        <v>34443.8</v>
      </c>
    </row>
    <row r="663" spans="1:6" ht="33">
      <c r="A663" s="182">
        <f t="shared" si="11"/>
        <v>654</v>
      </c>
      <c r="B663" s="187" t="s">
        <v>405</v>
      </c>
      <c r="C663" s="197" t="s">
        <v>229</v>
      </c>
      <c r="D663" s="183" t="s">
        <v>521</v>
      </c>
      <c r="E663" s="237" t="s">
        <v>522</v>
      </c>
      <c r="F663" s="185">
        <f>F664+F666</f>
        <v>34443.8</v>
      </c>
    </row>
    <row r="664" spans="1:6" ht="18.75">
      <c r="A664" s="182">
        <f t="shared" si="11"/>
        <v>655</v>
      </c>
      <c r="B664" s="187" t="s">
        <v>405</v>
      </c>
      <c r="C664" s="197" t="s">
        <v>229</v>
      </c>
      <c r="D664" s="183" t="s">
        <v>544</v>
      </c>
      <c r="E664" s="234" t="s">
        <v>543</v>
      </c>
      <c r="F664" s="185">
        <f>F665</f>
        <v>29171.8</v>
      </c>
    </row>
    <row r="665" spans="1:6" ht="18.75">
      <c r="A665" s="182">
        <f t="shared" si="11"/>
        <v>656</v>
      </c>
      <c r="B665" s="187" t="s">
        <v>405</v>
      </c>
      <c r="C665" s="197" t="s">
        <v>229</v>
      </c>
      <c r="D665" s="183" t="s">
        <v>556</v>
      </c>
      <c r="E665" s="234" t="s">
        <v>555</v>
      </c>
      <c r="F665" s="185">
        <v>29171.8</v>
      </c>
    </row>
    <row r="666" spans="1:6" ht="18.75">
      <c r="A666" s="182">
        <f t="shared" si="11"/>
        <v>657</v>
      </c>
      <c r="B666" s="187" t="s">
        <v>405</v>
      </c>
      <c r="C666" s="197" t="s">
        <v>229</v>
      </c>
      <c r="D666" s="183">
        <v>630</v>
      </c>
      <c r="E666" s="242" t="s">
        <v>457</v>
      </c>
      <c r="F666" s="185">
        <v>5272</v>
      </c>
    </row>
    <row r="667" spans="1:6" ht="18.75">
      <c r="A667" s="182">
        <f t="shared" si="11"/>
        <v>658</v>
      </c>
      <c r="B667" s="222" t="s">
        <v>403</v>
      </c>
      <c r="C667" s="222"/>
      <c r="D667" s="222"/>
      <c r="E667" s="246" t="s">
        <v>404</v>
      </c>
      <c r="F667" s="229">
        <f>F668</f>
        <v>56064.87</v>
      </c>
    </row>
    <row r="668" spans="1:6" ht="18.75">
      <c r="A668" s="182">
        <f t="shared" si="11"/>
        <v>659</v>
      </c>
      <c r="B668" s="187" t="s">
        <v>605</v>
      </c>
      <c r="C668" s="187"/>
      <c r="D668" s="187"/>
      <c r="E668" s="237" t="s">
        <v>606</v>
      </c>
      <c r="F668" s="185">
        <f>F669+F674+F680+F688</f>
        <v>56064.87</v>
      </c>
    </row>
    <row r="669" spans="1:6" ht="18.75">
      <c r="A669" s="182">
        <f t="shared" si="11"/>
        <v>660</v>
      </c>
      <c r="B669" s="187" t="s">
        <v>605</v>
      </c>
      <c r="C669" s="184" t="s">
        <v>607</v>
      </c>
      <c r="D669" s="184"/>
      <c r="E669" s="238" t="s">
        <v>608</v>
      </c>
      <c r="F669" s="185">
        <f>F670</f>
        <v>35295.9</v>
      </c>
    </row>
    <row r="670" spans="1:6" ht="18.75">
      <c r="A670" s="182">
        <f t="shared" si="11"/>
        <v>661</v>
      </c>
      <c r="B670" s="187" t="s">
        <v>605</v>
      </c>
      <c r="C670" s="184" t="s">
        <v>59</v>
      </c>
      <c r="D670" s="184"/>
      <c r="E670" s="238" t="s">
        <v>436</v>
      </c>
      <c r="F670" s="185">
        <f>F671</f>
        <v>35295.9</v>
      </c>
    </row>
    <row r="671" spans="1:6" ht="33">
      <c r="A671" s="182">
        <f t="shared" si="11"/>
        <v>662</v>
      </c>
      <c r="B671" s="187" t="s">
        <v>605</v>
      </c>
      <c r="C671" s="184" t="s">
        <v>59</v>
      </c>
      <c r="D671" s="187" t="s">
        <v>521</v>
      </c>
      <c r="E671" s="234" t="s">
        <v>522</v>
      </c>
      <c r="F671" s="185">
        <f>F672</f>
        <v>35295.9</v>
      </c>
    </row>
    <row r="672" spans="1:6" ht="18.75">
      <c r="A672" s="182">
        <f t="shared" si="11"/>
        <v>663</v>
      </c>
      <c r="B672" s="187" t="s">
        <v>605</v>
      </c>
      <c r="C672" s="184" t="s">
        <v>59</v>
      </c>
      <c r="D672" s="187" t="s">
        <v>544</v>
      </c>
      <c r="E672" s="234" t="s">
        <v>543</v>
      </c>
      <c r="F672" s="185">
        <f>F673</f>
        <v>35295.9</v>
      </c>
    </row>
    <row r="673" spans="1:6" ht="33">
      <c r="A673" s="182">
        <f t="shared" si="11"/>
        <v>664</v>
      </c>
      <c r="B673" s="187" t="s">
        <v>605</v>
      </c>
      <c r="C673" s="184" t="s">
        <v>59</v>
      </c>
      <c r="D673" s="187" t="s">
        <v>546</v>
      </c>
      <c r="E673" s="234" t="s">
        <v>545</v>
      </c>
      <c r="F673" s="185">
        <v>35295.9</v>
      </c>
    </row>
    <row r="674" spans="1:6" ht="18.75">
      <c r="A674" s="182">
        <f t="shared" si="11"/>
        <v>665</v>
      </c>
      <c r="B674" s="187" t="s">
        <v>605</v>
      </c>
      <c r="C674" s="184" t="s">
        <v>547</v>
      </c>
      <c r="D674" s="184"/>
      <c r="E674" s="238" t="s">
        <v>548</v>
      </c>
      <c r="F674" s="227">
        <f>F675</f>
        <v>16994.97</v>
      </c>
    </row>
    <row r="675" spans="1:6" ht="33">
      <c r="A675" s="182">
        <f t="shared" si="11"/>
        <v>666</v>
      </c>
      <c r="B675" s="187" t="s">
        <v>605</v>
      </c>
      <c r="C675" s="184" t="s">
        <v>549</v>
      </c>
      <c r="D675" s="184"/>
      <c r="E675" s="238" t="s">
        <v>550</v>
      </c>
      <c r="F675" s="227">
        <f>F676</f>
        <v>16994.97</v>
      </c>
    </row>
    <row r="676" spans="1:6" ht="33">
      <c r="A676" s="182">
        <f t="shared" si="11"/>
        <v>667</v>
      </c>
      <c r="B676" s="187" t="s">
        <v>605</v>
      </c>
      <c r="C676" s="184" t="s">
        <v>221</v>
      </c>
      <c r="D676" s="184"/>
      <c r="E676" s="238" t="s">
        <v>551</v>
      </c>
      <c r="F676" s="227">
        <f>F677</f>
        <v>16994.97</v>
      </c>
    </row>
    <row r="677" spans="1:6" ht="33">
      <c r="A677" s="182">
        <f t="shared" si="11"/>
        <v>668</v>
      </c>
      <c r="B677" s="187" t="s">
        <v>605</v>
      </c>
      <c r="C677" s="184" t="s">
        <v>221</v>
      </c>
      <c r="D677" s="187" t="s">
        <v>521</v>
      </c>
      <c r="E677" s="234" t="s">
        <v>522</v>
      </c>
      <c r="F677" s="227">
        <f>F678</f>
        <v>16994.97</v>
      </c>
    </row>
    <row r="678" spans="1:6" ht="18.75">
      <c r="A678" s="182">
        <f t="shared" si="11"/>
        <v>669</v>
      </c>
      <c r="B678" s="187" t="s">
        <v>605</v>
      </c>
      <c r="C678" s="184" t="s">
        <v>221</v>
      </c>
      <c r="D678" s="187" t="s">
        <v>544</v>
      </c>
      <c r="E678" s="234" t="s">
        <v>543</v>
      </c>
      <c r="F678" s="227">
        <f>F679</f>
        <v>16994.97</v>
      </c>
    </row>
    <row r="679" spans="1:6" ht="18.75">
      <c r="A679" s="182">
        <f t="shared" si="11"/>
        <v>670</v>
      </c>
      <c r="B679" s="187" t="s">
        <v>605</v>
      </c>
      <c r="C679" s="184" t="s">
        <v>221</v>
      </c>
      <c r="D679" s="187" t="s">
        <v>556</v>
      </c>
      <c r="E679" s="234" t="s">
        <v>555</v>
      </c>
      <c r="F679" s="227">
        <v>16994.97</v>
      </c>
    </row>
    <row r="680" spans="1:6" ht="18.75">
      <c r="A680" s="182">
        <f t="shared" si="11"/>
        <v>671</v>
      </c>
      <c r="B680" s="187" t="s">
        <v>605</v>
      </c>
      <c r="C680" s="201" t="s">
        <v>450</v>
      </c>
      <c r="D680" s="184"/>
      <c r="E680" s="238" t="s">
        <v>451</v>
      </c>
      <c r="F680" s="185">
        <f>F681+F684</f>
        <v>136.89999999999998</v>
      </c>
    </row>
    <row r="681" spans="1:6" ht="18.75">
      <c r="A681" s="182">
        <f t="shared" si="11"/>
        <v>672</v>
      </c>
      <c r="B681" s="187" t="s">
        <v>605</v>
      </c>
      <c r="C681" s="201" t="s">
        <v>296</v>
      </c>
      <c r="D681" s="184"/>
      <c r="E681" s="238" t="s">
        <v>576</v>
      </c>
      <c r="F681" s="185">
        <f>F682</f>
        <v>75.6</v>
      </c>
    </row>
    <row r="682" spans="1:6" ht="18.75">
      <c r="A682" s="182">
        <f t="shared" si="11"/>
        <v>673</v>
      </c>
      <c r="B682" s="187" t="s">
        <v>605</v>
      </c>
      <c r="C682" s="201" t="s">
        <v>296</v>
      </c>
      <c r="D682" s="187" t="s">
        <v>503</v>
      </c>
      <c r="E682" s="237" t="s">
        <v>504</v>
      </c>
      <c r="F682" s="185">
        <f>F683</f>
        <v>75.6</v>
      </c>
    </row>
    <row r="683" spans="1:6" ht="18.75">
      <c r="A683" s="182">
        <f t="shared" si="11"/>
        <v>674</v>
      </c>
      <c r="B683" s="187" t="s">
        <v>605</v>
      </c>
      <c r="C683" s="201" t="s">
        <v>296</v>
      </c>
      <c r="D683" s="187" t="s">
        <v>577</v>
      </c>
      <c r="E683" s="237" t="s">
        <v>578</v>
      </c>
      <c r="F683" s="185">
        <v>75.6</v>
      </c>
    </row>
    <row r="684" spans="1:6" ht="33">
      <c r="A684" s="182">
        <f t="shared" si="11"/>
        <v>675</v>
      </c>
      <c r="B684" s="187" t="s">
        <v>605</v>
      </c>
      <c r="C684" s="201" t="s">
        <v>609</v>
      </c>
      <c r="D684" s="187"/>
      <c r="E684" s="237" t="s">
        <v>639</v>
      </c>
      <c r="F684" s="185">
        <f>F685</f>
        <v>61.3</v>
      </c>
    </row>
    <row r="685" spans="1:6" ht="33">
      <c r="A685" s="182">
        <f t="shared" si="11"/>
        <v>676</v>
      </c>
      <c r="B685" s="187" t="s">
        <v>605</v>
      </c>
      <c r="C685" s="201" t="s">
        <v>609</v>
      </c>
      <c r="D685" s="187" t="s">
        <v>521</v>
      </c>
      <c r="E685" s="234" t="s">
        <v>522</v>
      </c>
      <c r="F685" s="185">
        <f>F686</f>
        <v>61.3</v>
      </c>
    </row>
    <row r="686" spans="1:6" ht="18.75">
      <c r="A686" s="182">
        <f t="shared" si="11"/>
        <v>677</v>
      </c>
      <c r="B686" s="187" t="s">
        <v>605</v>
      </c>
      <c r="C686" s="201" t="s">
        <v>609</v>
      </c>
      <c r="D686" s="187" t="s">
        <v>544</v>
      </c>
      <c r="E686" s="234" t="s">
        <v>543</v>
      </c>
      <c r="F686" s="185">
        <f>F687</f>
        <v>61.3</v>
      </c>
    </row>
    <row r="687" spans="1:6" ht="33">
      <c r="A687" s="182">
        <f t="shared" si="11"/>
        <v>678</v>
      </c>
      <c r="B687" s="187" t="s">
        <v>605</v>
      </c>
      <c r="C687" s="201" t="s">
        <v>609</v>
      </c>
      <c r="D687" s="187" t="s">
        <v>546</v>
      </c>
      <c r="E687" s="234" t="s">
        <v>545</v>
      </c>
      <c r="F687" s="185">
        <v>61.3</v>
      </c>
    </row>
    <row r="688" spans="1:6" ht="18.75">
      <c r="A688" s="182">
        <f t="shared" si="11"/>
        <v>679</v>
      </c>
      <c r="B688" s="187" t="s">
        <v>605</v>
      </c>
      <c r="C688" s="183" t="s">
        <v>529</v>
      </c>
      <c r="D688" s="187"/>
      <c r="E688" s="234" t="s">
        <v>531</v>
      </c>
      <c r="F688" s="185">
        <f>F689</f>
        <v>3637.1</v>
      </c>
    </row>
    <row r="689" spans="1:6" ht="18.75">
      <c r="A689" s="182">
        <f t="shared" si="11"/>
        <v>680</v>
      </c>
      <c r="B689" s="187" t="s">
        <v>605</v>
      </c>
      <c r="C689" s="183" t="s">
        <v>530</v>
      </c>
      <c r="D689" s="187"/>
      <c r="E689" s="234" t="s">
        <v>419</v>
      </c>
      <c r="F689" s="185">
        <f>F690</f>
        <v>3637.1</v>
      </c>
    </row>
    <row r="690" spans="1:6" ht="33">
      <c r="A690" s="182">
        <f t="shared" si="11"/>
        <v>681</v>
      </c>
      <c r="B690" s="187" t="s">
        <v>605</v>
      </c>
      <c r="C690" s="183" t="s">
        <v>530</v>
      </c>
      <c r="D690" s="187" t="s">
        <v>521</v>
      </c>
      <c r="E690" s="234" t="s">
        <v>522</v>
      </c>
      <c r="F690" s="185">
        <f>F691</f>
        <v>3637.1</v>
      </c>
    </row>
    <row r="691" spans="1:6" ht="18.75">
      <c r="A691" s="182">
        <f t="shared" si="11"/>
        <v>682</v>
      </c>
      <c r="B691" s="187" t="s">
        <v>605</v>
      </c>
      <c r="C691" s="183" t="s">
        <v>530</v>
      </c>
      <c r="D691" s="187" t="s">
        <v>544</v>
      </c>
      <c r="E691" s="234" t="s">
        <v>543</v>
      </c>
      <c r="F691" s="185">
        <f>F692</f>
        <v>3637.1</v>
      </c>
    </row>
    <row r="692" spans="1:6" ht="18.75">
      <c r="A692" s="182">
        <f t="shared" si="11"/>
        <v>683</v>
      </c>
      <c r="B692" s="187" t="s">
        <v>605</v>
      </c>
      <c r="C692" s="183" t="s">
        <v>530</v>
      </c>
      <c r="D692" s="187" t="s">
        <v>556</v>
      </c>
      <c r="E692" s="234" t="s">
        <v>555</v>
      </c>
      <c r="F692" s="185">
        <v>3637.1</v>
      </c>
    </row>
    <row r="693" spans="1:6" ht="18.75">
      <c r="A693" s="182">
        <f t="shared" si="11"/>
        <v>684</v>
      </c>
      <c r="B693" s="221"/>
      <c r="C693" s="221"/>
      <c r="D693" s="221"/>
      <c r="E693" s="255" t="s">
        <v>613</v>
      </c>
      <c r="F693" s="219">
        <f>F667+F609+F559+F365+F358+F256+F191+F153+F10</f>
        <v>1982162.4</v>
      </c>
    </row>
  </sheetData>
  <sheetProtection/>
  <mergeCells count="5">
    <mergeCell ref="A2:F2"/>
    <mergeCell ref="A3:F3"/>
    <mergeCell ref="A4:F4"/>
    <mergeCell ref="A1:F1"/>
    <mergeCell ref="A6:F6"/>
  </mergeCells>
  <printOptions/>
  <pageMargins left="0.6692913385826772" right="0.5905511811023623" top="0.6692913385826772" bottom="0.3937007874015748" header="0.31496062992125984" footer="0.5118110236220472"/>
  <pageSetup fitToHeight="29" fitToWidth="1" horizontalDpi="600" verticalDpi="600" orientation="landscape" pageOrder="overThenDown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"Город Лесной"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Трапезникова</dc:creator>
  <cp:keywords/>
  <dc:description/>
  <cp:lastModifiedBy>Махлягина</cp:lastModifiedBy>
  <cp:lastPrinted>2011-12-15T03:27:21Z</cp:lastPrinted>
  <dcterms:created xsi:type="dcterms:W3CDTF">2010-09-30T08:09:36Z</dcterms:created>
  <dcterms:modified xsi:type="dcterms:W3CDTF">2011-12-19T04:46:14Z</dcterms:modified>
  <cp:category/>
  <cp:version/>
  <cp:contentType/>
  <cp:contentStatus/>
</cp:coreProperties>
</file>